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180" windowWidth="19320" windowHeight="9276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Лист1!$A$1:$J$171</definedName>
  </definedNames>
  <calcPr calcId="145621" iterate="1"/>
</workbook>
</file>

<file path=xl/calcChain.xml><?xml version="1.0" encoding="utf-8"?>
<calcChain xmlns="http://schemas.openxmlformats.org/spreadsheetml/2006/main">
  <c r="I151" i="1" l="1"/>
  <c r="I150" i="1"/>
  <c r="I148" i="1"/>
  <c r="I135" i="1"/>
  <c r="I132" i="1"/>
  <c r="F135" i="1"/>
  <c r="F28" i="1" l="1"/>
  <c r="F23" i="1"/>
  <c r="F18" i="1"/>
  <c r="F145" i="1" l="1"/>
  <c r="G113" i="1"/>
  <c r="G112" i="1"/>
  <c r="I112" i="1"/>
  <c r="H36" i="1"/>
  <c r="G18" i="1"/>
  <c r="I97" i="1" l="1"/>
  <c r="E150" i="1"/>
  <c r="E112" i="1"/>
  <c r="G150" i="1" l="1"/>
  <c r="F150" i="1" l="1"/>
  <c r="I67" i="1" l="1"/>
  <c r="F33" i="1"/>
  <c r="I36" i="1" l="1"/>
  <c r="H19" i="1"/>
  <c r="H20" i="1"/>
  <c r="H21" i="1"/>
  <c r="H22" i="1"/>
  <c r="H24" i="1"/>
  <c r="H25" i="1"/>
  <c r="H26" i="1"/>
  <c r="H27" i="1"/>
  <c r="H18" i="1" l="1"/>
  <c r="G134" i="1"/>
  <c r="G91" i="1"/>
  <c r="G160" i="1"/>
  <c r="G161" i="1"/>
  <c r="F113" i="1"/>
  <c r="F134" i="1" l="1"/>
  <c r="F133" i="1"/>
  <c r="G52" i="1" l="1"/>
  <c r="E161" i="1" l="1"/>
  <c r="E160" i="1"/>
  <c r="E135" i="1"/>
  <c r="E134" i="1"/>
  <c r="E133" i="1"/>
  <c r="F91" i="1"/>
  <c r="E91" i="1"/>
  <c r="E59" i="1"/>
  <c r="F161" i="1"/>
  <c r="I161" i="1" s="1"/>
  <c r="F160" i="1"/>
  <c r="F64" i="1" l="1"/>
  <c r="H161" i="1" l="1"/>
  <c r="G135" i="1"/>
  <c r="G92" i="1" l="1"/>
  <c r="F92" i="1"/>
  <c r="F74" i="1"/>
  <c r="G74" i="1"/>
  <c r="E75" i="1"/>
  <c r="H75" i="1"/>
  <c r="E76" i="1"/>
  <c r="H76" i="1"/>
  <c r="H77" i="1"/>
  <c r="E78" i="1"/>
  <c r="H78" i="1"/>
  <c r="F79" i="1"/>
  <c r="G79" i="1"/>
  <c r="E80" i="1"/>
  <c r="H80" i="1"/>
  <c r="E81" i="1"/>
  <c r="H81" i="1"/>
  <c r="H82" i="1"/>
  <c r="E83" i="1"/>
  <c r="H83" i="1"/>
  <c r="E64" i="1"/>
  <c r="H68" i="1"/>
  <c r="H67" i="1"/>
  <c r="H66" i="1"/>
  <c r="H65" i="1"/>
  <c r="G64" i="1"/>
  <c r="F49" i="1"/>
  <c r="H74" i="1" l="1"/>
  <c r="I92" i="1"/>
  <c r="I64" i="1"/>
  <c r="H64" i="1"/>
  <c r="E79" i="1"/>
  <c r="H79" i="1"/>
  <c r="E74" i="1"/>
  <c r="F136" i="1"/>
  <c r="G136" i="1"/>
  <c r="H134" i="1"/>
  <c r="G133" i="1"/>
  <c r="H133" i="1" s="1"/>
  <c r="H136" i="1" l="1"/>
  <c r="F132" i="1"/>
  <c r="H135" i="1"/>
  <c r="G132" i="1"/>
  <c r="G93" i="1"/>
  <c r="F93" i="1"/>
  <c r="G51" i="1"/>
  <c r="G50" i="1"/>
  <c r="G49" i="1"/>
  <c r="F52" i="1"/>
  <c r="F51" i="1"/>
  <c r="F50" i="1"/>
  <c r="E151" i="1"/>
  <c r="E136" i="1"/>
  <c r="I93" i="1" l="1"/>
  <c r="H132" i="1"/>
  <c r="E132" i="1"/>
  <c r="F48" i="1"/>
  <c r="G48" i="1"/>
  <c r="E33" i="1" l="1"/>
  <c r="E28" i="1"/>
  <c r="I19" i="1" l="1"/>
  <c r="G146" i="1" l="1"/>
  <c r="E51" i="1" l="1"/>
  <c r="F121" i="1" l="1"/>
  <c r="H162" i="1"/>
  <c r="E162" i="1"/>
  <c r="G158" i="1"/>
  <c r="F158" i="1"/>
  <c r="H160" i="1"/>
  <c r="H159" i="1"/>
  <c r="E159" i="1"/>
  <c r="H157" i="1"/>
  <c r="E157" i="1"/>
  <c r="G156" i="1"/>
  <c r="G153" i="1" s="1"/>
  <c r="F156" i="1"/>
  <c r="F153" i="1" s="1"/>
  <c r="E156" i="1"/>
  <c r="E153" i="1" s="1"/>
  <c r="H155" i="1"/>
  <c r="E155" i="1"/>
  <c r="H154" i="1"/>
  <c r="E154" i="1"/>
  <c r="H152" i="1"/>
  <c r="E152" i="1"/>
  <c r="G151" i="1"/>
  <c r="G148" i="1" s="1"/>
  <c r="F151" i="1"/>
  <c r="H150" i="1"/>
  <c r="H149" i="1"/>
  <c r="E149" i="1"/>
  <c r="G147" i="1"/>
  <c r="F147" i="1"/>
  <c r="G145" i="1"/>
  <c r="G144" i="1"/>
  <c r="F144" i="1"/>
  <c r="H125" i="1"/>
  <c r="H124" i="1"/>
  <c r="H123" i="1"/>
  <c r="H122" i="1"/>
  <c r="G114" i="1"/>
  <c r="G119" i="1" s="1"/>
  <c r="F114" i="1"/>
  <c r="F118" i="1"/>
  <c r="E113" i="1"/>
  <c r="G117" i="1"/>
  <c r="F112" i="1"/>
  <c r="F117" i="1" s="1"/>
  <c r="G111" i="1"/>
  <c r="G116" i="1" s="1"/>
  <c r="F111" i="1"/>
  <c r="H109" i="1"/>
  <c r="E109" i="1"/>
  <c r="H108" i="1"/>
  <c r="H107" i="1"/>
  <c r="E107" i="1"/>
  <c r="H106" i="1"/>
  <c r="E106" i="1"/>
  <c r="G105" i="1"/>
  <c r="F105" i="1"/>
  <c r="H104" i="1"/>
  <c r="E104" i="1"/>
  <c r="H103" i="1"/>
  <c r="H102" i="1"/>
  <c r="E102" i="1"/>
  <c r="H101" i="1"/>
  <c r="E101" i="1"/>
  <c r="G100" i="1"/>
  <c r="F100" i="1"/>
  <c r="H99" i="1"/>
  <c r="E99" i="1"/>
  <c r="I98" i="1"/>
  <c r="H98" i="1"/>
  <c r="H97" i="1"/>
  <c r="H96" i="1"/>
  <c r="E96" i="1"/>
  <c r="G95" i="1"/>
  <c r="F95" i="1"/>
  <c r="H88" i="1"/>
  <c r="E88" i="1"/>
  <c r="H87" i="1"/>
  <c r="E87" i="1"/>
  <c r="E92" i="1" s="1"/>
  <c r="H86" i="1"/>
  <c r="E86" i="1"/>
  <c r="H85" i="1"/>
  <c r="E85" i="1"/>
  <c r="F84" i="1"/>
  <c r="H84" i="1" s="1"/>
  <c r="I73" i="1"/>
  <c r="H73" i="1"/>
  <c r="I72" i="1"/>
  <c r="H71" i="1"/>
  <c r="H70" i="1"/>
  <c r="E70" i="1"/>
  <c r="E69" i="1" s="1"/>
  <c r="F69" i="1"/>
  <c r="H63" i="1"/>
  <c r="E63" i="1"/>
  <c r="E93" i="1" s="1"/>
  <c r="I62" i="1"/>
  <c r="H62" i="1"/>
  <c r="H61" i="1"/>
  <c r="E61" i="1"/>
  <c r="H60" i="1"/>
  <c r="E60" i="1"/>
  <c r="G59" i="1"/>
  <c r="F59" i="1"/>
  <c r="I58" i="1"/>
  <c r="H58" i="1"/>
  <c r="I57" i="1"/>
  <c r="H57" i="1"/>
  <c r="H56" i="1"/>
  <c r="E56" i="1"/>
  <c r="H55" i="1"/>
  <c r="E55" i="1"/>
  <c r="G54" i="1"/>
  <c r="F54" i="1"/>
  <c r="E52" i="1"/>
  <c r="E50" i="1"/>
  <c r="E49" i="1"/>
  <c r="H47" i="1"/>
  <c r="H46" i="1"/>
  <c r="H45" i="1"/>
  <c r="H44" i="1"/>
  <c r="G43" i="1"/>
  <c r="F43" i="1"/>
  <c r="E43" i="1"/>
  <c r="H42" i="1"/>
  <c r="H41" i="1"/>
  <c r="H40" i="1"/>
  <c r="H39" i="1"/>
  <c r="G38" i="1"/>
  <c r="F38" i="1"/>
  <c r="E38" i="1"/>
  <c r="H37" i="1"/>
  <c r="H33" i="1"/>
  <c r="H35" i="1"/>
  <c r="H34" i="1"/>
  <c r="G33" i="1"/>
  <c r="I33" i="1" s="1"/>
  <c r="H32" i="1"/>
  <c r="I31" i="1"/>
  <c r="H31" i="1"/>
  <c r="H30" i="1"/>
  <c r="H29" i="1"/>
  <c r="G28" i="1"/>
  <c r="I27" i="1"/>
  <c r="I26" i="1"/>
  <c r="G23" i="1"/>
  <c r="E23" i="1"/>
  <c r="I22" i="1"/>
  <c r="I21" i="1"/>
  <c r="I20" i="1"/>
  <c r="E18" i="1"/>
  <c r="I158" i="1" l="1"/>
  <c r="H23" i="1"/>
  <c r="E118" i="1"/>
  <c r="E146" i="1" s="1"/>
  <c r="G118" i="1"/>
  <c r="G129" i="1" s="1"/>
  <c r="F129" i="1"/>
  <c r="F146" i="1"/>
  <c r="I146" i="1" s="1"/>
  <c r="E145" i="1"/>
  <c r="E84" i="1"/>
  <c r="E111" i="1"/>
  <c r="E95" i="1"/>
  <c r="E158" i="1"/>
  <c r="H43" i="1"/>
  <c r="E114" i="1"/>
  <c r="E119" i="1" s="1"/>
  <c r="E130" i="1" s="1"/>
  <c r="E141" i="1" s="1"/>
  <c r="F119" i="1"/>
  <c r="H121" i="1"/>
  <c r="H114" i="1"/>
  <c r="G128" i="1"/>
  <c r="H93" i="1"/>
  <c r="H147" i="1"/>
  <c r="I51" i="1"/>
  <c r="I18" i="1"/>
  <c r="I145" i="1"/>
  <c r="I113" i="1"/>
  <c r="H105" i="1"/>
  <c r="E148" i="1"/>
  <c r="H95" i="1"/>
  <c r="H112" i="1"/>
  <c r="I28" i="1"/>
  <c r="H111" i="1"/>
  <c r="H51" i="1"/>
  <c r="E144" i="1"/>
  <c r="E147" i="1"/>
  <c r="H91" i="1"/>
  <c r="I95" i="1"/>
  <c r="E100" i="1"/>
  <c r="H113" i="1"/>
  <c r="H145" i="1"/>
  <c r="F148" i="1"/>
  <c r="H151" i="1"/>
  <c r="H156" i="1"/>
  <c r="I54" i="1"/>
  <c r="E105" i="1"/>
  <c r="I23" i="1"/>
  <c r="H52" i="1"/>
  <c r="I59" i="1"/>
  <c r="G110" i="1"/>
  <c r="I147" i="1"/>
  <c r="H153" i="1"/>
  <c r="H158" i="1"/>
  <c r="H28" i="1"/>
  <c r="E48" i="1"/>
  <c r="H49" i="1"/>
  <c r="I52" i="1"/>
  <c r="H54" i="1"/>
  <c r="H59" i="1"/>
  <c r="G69" i="1"/>
  <c r="H72" i="1"/>
  <c r="H100" i="1"/>
  <c r="H144" i="1"/>
  <c r="G143" i="1"/>
  <c r="H38" i="1"/>
  <c r="I49" i="1"/>
  <c r="H50" i="1"/>
  <c r="E54" i="1"/>
  <c r="I144" i="1"/>
  <c r="I50" i="1"/>
  <c r="F110" i="1"/>
  <c r="E129" i="1" l="1"/>
  <c r="E140" i="1" s="1"/>
  <c r="H129" i="1"/>
  <c r="G115" i="1"/>
  <c r="E110" i="1"/>
  <c r="H148" i="1"/>
  <c r="G140" i="1"/>
  <c r="G130" i="1"/>
  <c r="F130" i="1"/>
  <c r="F141" i="1" s="1"/>
  <c r="F128" i="1"/>
  <c r="F139" i="1" s="1"/>
  <c r="F143" i="1"/>
  <c r="I143" i="1" s="1"/>
  <c r="H110" i="1"/>
  <c r="E117" i="1"/>
  <c r="E128" i="1" s="1"/>
  <c r="E139" i="1" s="1"/>
  <c r="I118" i="1"/>
  <c r="H117" i="1"/>
  <c r="H119" i="1"/>
  <c r="I119" i="1"/>
  <c r="I117" i="1"/>
  <c r="E143" i="1"/>
  <c r="I110" i="1"/>
  <c r="H48" i="1"/>
  <c r="I48" i="1"/>
  <c r="H118" i="1"/>
  <c r="H92" i="1"/>
  <c r="I69" i="1"/>
  <c r="H69" i="1"/>
  <c r="I130" i="1" l="1"/>
  <c r="H130" i="1"/>
  <c r="G141" i="1"/>
  <c r="H141" i="1" s="1"/>
  <c r="I128" i="1"/>
  <c r="G139" i="1"/>
  <c r="F140" i="1"/>
  <c r="H146" i="1"/>
  <c r="H128" i="1"/>
  <c r="H143" i="1"/>
  <c r="I129" i="1"/>
  <c r="I141" i="1" l="1"/>
  <c r="H139" i="1"/>
  <c r="I139" i="1"/>
  <c r="I140" i="1"/>
  <c r="H140" i="1"/>
  <c r="G89" i="1"/>
  <c r="G127" i="1"/>
  <c r="F90" i="1"/>
  <c r="F116" i="1" l="1"/>
  <c r="F115" i="1" s="1"/>
  <c r="H90" i="1"/>
  <c r="E90" i="1"/>
  <c r="F89" i="1"/>
  <c r="H89" i="1" s="1"/>
  <c r="F127" i="1"/>
  <c r="I127" i="1" s="1"/>
  <c r="G138" i="1"/>
  <c r="G126" i="1"/>
  <c r="H116" i="1" l="1"/>
  <c r="I116" i="1"/>
  <c r="H115" i="1"/>
  <c r="I115" i="1"/>
  <c r="I89" i="1"/>
  <c r="E89" i="1"/>
  <c r="E116" i="1"/>
  <c r="H127" i="1"/>
  <c r="G137" i="1"/>
  <c r="F138" i="1"/>
  <c r="F137" i="1" s="1"/>
  <c r="F126" i="1"/>
  <c r="H126" i="1" s="1"/>
  <c r="I137" i="1" l="1"/>
  <c r="E127" i="1"/>
  <c r="E115" i="1"/>
  <c r="I138" i="1"/>
  <c r="H137" i="1"/>
  <c r="I126" i="1"/>
  <c r="H138" i="1"/>
  <c r="E126" i="1" l="1"/>
  <c r="E138" i="1"/>
  <c r="E137" i="1" s="1"/>
</calcChain>
</file>

<file path=xl/sharedStrings.xml><?xml version="1.0" encoding="utf-8"?>
<sst xmlns="http://schemas.openxmlformats.org/spreadsheetml/2006/main" count="296" uniqueCount="112">
  <si>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</si>
  <si>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</si>
  <si>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</si>
  <si>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</si>
  <si>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</si>
  <si>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Прочие расходы</t>
  </si>
  <si>
    <t>Развитие библиотечного дела (1)</t>
  </si>
  <si>
    <t>Развитие музейного дела (1)</t>
  </si>
  <si>
    <t>Управление культуры администрации города Югорска</t>
  </si>
  <si>
    <t xml:space="preserve"> </t>
  </si>
  <si>
    <t>Всего по муниципальной программе:</t>
  </si>
  <si>
    <t>Управление культуры администрации города Югорска,</t>
  </si>
  <si>
    <t>1.1</t>
  </si>
  <si>
    <t>1.2</t>
  </si>
  <si>
    <t>1.3</t>
  </si>
  <si>
    <t>1.4</t>
  </si>
  <si>
    <t>1.5</t>
  </si>
  <si>
    <t>2.1</t>
  </si>
  <si>
    <t>2.2</t>
  </si>
  <si>
    <t>2.3</t>
  </si>
  <si>
    <t>2.4</t>
  </si>
  <si>
    <t>3.1</t>
  </si>
  <si>
    <t xml:space="preserve">Управление бухгалтерского учета и отчетности администрации города Югорска   </t>
  </si>
  <si>
    <t xml:space="preserve">Управление культуры администрации города Югорска         </t>
  </si>
  <si>
    <t>3.2</t>
  </si>
  <si>
    <t>3.3</t>
  </si>
  <si>
    <t>Проведение независимой оценки качества условий оказания услуг организациями культуры, в том числе негосударственными (коммерческими, некоммерческими) (1)</t>
  </si>
  <si>
    <t>Освещение мероприятий в сфере культуры в  средствах массовой информации (1)</t>
  </si>
  <si>
    <t>Ответственный исполнитель                                                                                             (Управление культуры администрации города Югорска)</t>
  </si>
  <si>
    <t>Соисполнитель 1                                                                                                         (Управление бухгалтерского учета и отчетности администрации города Югорска)</t>
  </si>
  <si>
    <t>Департамент муниципальной собственности и градостроительства администрации города Югорска</t>
  </si>
  <si>
    <t>иные источники финансирования</t>
  </si>
  <si>
    <t>Организационно-техническое и финансовое обеспечение деятельности  Управления культуры администрации города Югорска (1)</t>
  </si>
  <si>
    <t>Соисполнитель 2                                                                                     (Департамент муниципальной собственности и градостроительства администрации города Югорска)</t>
  </si>
  <si>
    <t xml:space="preserve">Ответственный исполнитель/соисполнитель </t>
  </si>
  <si>
    <t>Утверждено по программе (план по программе)</t>
  </si>
  <si>
    <t>Утверждено в бюджете</t>
  </si>
  <si>
    <t>Фактическое значение за отчетный период</t>
  </si>
  <si>
    <t>Абсолютное значение</t>
  </si>
  <si>
    <t>Относительное значение</t>
  </si>
  <si>
    <t>Отклонение</t>
  </si>
  <si>
    <t>Результаты реализации муниципальной программы</t>
  </si>
  <si>
    <t>(гр.7-гр.6)</t>
  </si>
  <si>
    <t>(гр.7/гр.6*100%)</t>
  </si>
  <si>
    <t>(ответственный исполнитель)</t>
  </si>
  <si>
    <t>Муниципальная программа города Югорска "Культурное пространство"</t>
  </si>
  <si>
    <t>(наименование программы)</t>
  </si>
  <si>
    <t xml:space="preserve">Отчет </t>
  </si>
  <si>
    <t>по</t>
  </si>
  <si>
    <t>состоянию на</t>
  </si>
  <si>
    <t>Х</t>
  </si>
  <si>
    <t>(подпись)</t>
  </si>
  <si>
    <t>(телефон)</t>
  </si>
  <si>
    <t>Департамент жилищно-коммунального и строительного комплекса администрации города Югорска</t>
  </si>
  <si>
    <t>Соисполнитель 3                                                                                     (Департамент жилищно-коммунального и строительного комплекса администрации города Югорска)</t>
  </si>
  <si>
    <t>Управление культуры                                                                                                 администрации города Югорска</t>
  </si>
  <si>
    <t>Реализация муниципального проекта "Музейно-туристический комплекс «Ворота в Югру» (1)</t>
  </si>
  <si>
    <t>X</t>
  </si>
  <si>
    <t xml:space="preserve">                        </t>
  </si>
  <si>
    <t>Управление бухгалтерского учета и отчетности администрации города Югорска</t>
  </si>
  <si>
    <t>5-00-47</t>
  </si>
  <si>
    <t>(соисполнитель)</t>
  </si>
  <si>
    <t xml:space="preserve">Краева С.В. </t>
  </si>
  <si>
    <t>5-00-14</t>
  </si>
  <si>
    <t>об исполнении структурных элементов (основных мероприятий) муниципальной программы</t>
  </si>
  <si>
    <t>Номер структурного элемента (основного мероприятия)</t>
  </si>
  <si>
    <t>Итого по подпрограмме 1:</t>
  </si>
  <si>
    <t>Итого по подпрограмме 2:</t>
  </si>
  <si>
    <t>в том числе:</t>
  </si>
  <si>
    <t>Инвестиции в объекты муниципальной собственности</t>
  </si>
  <si>
    <t xml:space="preserve">Проектная часть </t>
  </si>
  <si>
    <t xml:space="preserve">Процессная часть </t>
  </si>
  <si>
    <t>Подпрограмма 3 «Организационные, экономические механизмы развития культуры»</t>
  </si>
  <si>
    <t>Подпрограмма 2 «Поддержка творческих инициатив, способствующих самореализации населения»</t>
  </si>
  <si>
    <t>Подпрограмма 1 «Модернизация и развитие учреждений и организаций культуры»</t>
  </si>
  <si>
    <t>Участие в реализации регионального проекта «Творческие люди»                                        (1)</t>
  </si>
  <si>
    <t>Стимулирование культурного разнообразия в городе Югорске (1,2,3)</t>
  </si>
  <si>
    <t>Поддержка одаренных детей и молодежи, развитие художественного образования (1,4)</t>
  </si>
  <si>
    <t>Участие в реализации регионального проекта «Цифровая культура» (1,5)</t>
  </si>
  <si>
    <t>Участие в реализации регионального проекта «Культурная среда» (1,5)</t>
  </si>
  <si>
    <t>Укрепление материально-технической базы, модернизация, капитальный ремонт и ремонт учреждений в сфере культуры (1)</t>
  </si>
  <si>
    <t>Итого по подпрограмме 3:</t>
  </si>
  <si>
    <t>Ермакова В.Н.</t>
  </si>
  <si>
    <t>Чудинова Э.М.</t>
  </si>
  <si>
    <t>Халимендик Е.Н.</t>
  </si>
  <si>
    <t>Котелкина Ю.В.</t>
  </si>
  <si>
    <t>Заместитель главы города - директор Департамента муниципальной собственности и градостроительства администрации города Югорска</t>
  </si>
  <si>
    <t>Исполнитель: заместитель начальника отдела по управлению муниципальным имуществом Департамента муниципальной собственности и градостроительства администрации города Югорска</t>
  </si>
  <si>
    <t>_________</t>
  </si>
  <si>
    <t>__________</t>
  </si>
  <si>
    <t>Р.А. Ефимов</t>
  </si>
  <si>
    <t>Е.В. Титова</t>
  </si>
  <si>
    <t>Исполнитель: начальник отдела экономики в строительстве Департамента жилищно-коммунального и строительного комплекса администрации города Югорска</t>
  </si>
  <si>
    <t>2024 года</t>
  </si>
  <si>
    <t>Исполнитель: главный специалист Управления культуры администрации города Югорска</t>
  </si>
  <si>
    <t>Начальник Управления бухгалтерского учета и отчетности администрации города Югорска - главный бухгалтер администрации города Югорска</t>
  </si>
  <si>
    <t>Исполнитель: специалист-эксперт Управления бухгалтерского учета и отчетности администрации города Югорска</t>
  </si>
  <si>
    <t xml:space="preserve">Структурные элементы (основные мероприятия) муниципальной программы </t>
  </si>
  <si>
    <t>Заместитель главы города - директор Департамента жилищно-коммунального и строительного комплекса администрации города Югорска</t>
  </si>
  <si>
    <t>31 декабря</t>
  </si>
  <si>
    <t>Начальник Управления культуры администрации города Югорска</t>
  </si>
  <si>
    <t>Л.А. Семисынова</t>
  </si>
  <si>
    <t>5-00-26  (вн.201)</t>
  </si>
  <si>
    <t>7-30-81</t>
  </si>
  <si>
    <t>Объем музейного фонда составляет 36 710 единицы хранения, из них: 25 871 единица основного фонда, 10 839 единиц - научно-вспомогательного фонда.
Текущий учет музейных предметов и музейных коллекций ведется в комплексной автоматизированной музейной системе КАМИС. Электронная учетная база данных на конец отчётного периода составляет 100% объема музейного фонда. Количество предметов основного фонда, представленных в Государственном каталоге на конец отчётного периода составляет 25 302 единицы хранения.
Всего за отчетный период организовано 242 экскурсии (экскурсантов 18 468 человек). 
Плановое количество посетителей офлайн в соответствии с муниципальным заданием на 2024 года - 36 840 чел., факт - 36 372 чел. (98,7%). 
По итогам 2024 года показатель исполнен.</t>
  </si>
  <si>
    <t>Количество читателей МБУ «ЦБС г. Югорска» по итогам 2024 года - 15 154 человек, в том числе 6 055 детей. 
Книговыдача составила 316 567 экземпляров книг. 
По справочно-библиографическому обслуживанию пользователей оказано 26 913 услуга (справки и консультации).
На конец отчетного периода библиотечный фонд составляет 160 439 экземпляров. Поступление новых книг - 1 932 экземпляров.
Проведено 701 мероприятия, участников (посетителей) - 37 661 чел.
Количество посещений (в стационарных условиях, вне стационара) - 134 666 человек (100,0% от планового значения), в том числе 58 459 детей; удаленно через сеть - 173 256 (99,9% от планового значения). По итогам 2024 года показатель исполнен.</t>
  </si>
  <si>
    <t>Расходы на укрепление МТБ, модернизацию, капитальный ремонт и ремонт учреждений в сфере культуры составили 11 411 412,30 рублей, в том числе расходы на:
- установку ограждения по периметру здания МБУ ДО "Детская школа искусств" по ул. 40 лет Победы, д. 12 на сумму 1 610 931,10 рублей;
- проведение ремонтных работ кровли здания МАУ "Центр культуры "Югра-презент" (ул. Спортивная, д. 6) на сумму 3 200 304,12 рублей; 
 - ремонт кровли и помещения под экспозицию "Покорившее небо" (мкр. Югорск-2) на сумму 3 911 462,42 рублей;
- ремонт кровли и водосточной системы художественного отделения МБУ ДО "Детская школа искусств" на сумму 807 322,78 рублей;
- ремонт крыльца и кровли входной группы дискотечного зала МАУ "Центр культуры "Югра-презент" на сумму 1 693 226,40 рублей;
- ремонт дискотечного зала МАУ "Центр культуры "Югра-презент" на сумму 188 165,48 рублей.</t>
  </si>
  <si>
    <t xml:space="preserve">Число обучающихся по дополнительным предпрофессиональным, дополнительным общеразвивающим программам - 980 чел., социальный заказ на оказание муниципальных услуг  в социальной сфере по реализации дополнительных общеразвивающих программ - 313 чел.
По итогам 2024 года:
1. реализуется 14 дополнительных предпрофессиональных программ в области искусств;
2. количество программ в реестре сертифицированных программ – 25;
3. реализуется 25 общеразвивающие программы, из них:
- краткосрочные программы продолжительность до 1 года - 22 (соц. заказ);
- программы для обучения детей дошкольного и младшего школьного возраста - 3.
</t>
  </si>
  <si>
    <t xml:space="preserve">В 2024 году установлено световое оборудование на территории музея под открытым небом "Суеват пауль" на сумму 150 000,00 рублей. </t>
  </si>
  <si>
    <t xml:space="preserve">В 2024 году установлена входная группа "Ворота в Югру" на сумму 2 346 593,53 рублей. </t>
  </si>
  <si>
    <r>
      <rPr>
        <sz val="9"/>
        <color theme="1"/>
        <rFont val="PT Astra Serif"/>
        <family val="1"/>
        <charset val="204"/>
      </rPr>
      <t>В 2024 году расходы на укрепление МТБ, модернизацию, капитальный ремонт и ремонт учреждений в сфере культуры составили 9 585 735,00 рублей, в том числе расходы на:</t>
    </r>
    <r>
      <rPr>
        <sz val="9"/>
        <color rgb="FFFF0000"/>
        <rFont val="PT Astra Serif"/>
        <family val="1"/>
        <charset val="204"/>
      </rPr>
      <t xml:space="preserve">
</t>
    </r>
    <r>
      <rPr>
        <sz val="9"/>
        <color theme="1"/>
        <rFont val="PT Astra Serif"/>
        <family val="1"/>
        <charset val="204"/>
      </rPr>
      <t>- приобретение светового оборудования для МБУ ДО "Детская школа искусств" в размере 228 735,00 рублей;</t>
    </r>
    <r>
      <rPr>
        <sz val="9"/>
        <color rgb="FFFF0000"/>
        <rFont val="PT Astra Serif"/>
        <family val="1"/>
        <charset val="204"/>
      </rPr>
      <t xml:space="preserve">
</t>
    </r>
    <r>
      <rPr>
        <sz val="9"/>
        <color theme="1"/>
        <rFont val="PT Astra Serif"/>
        <family val="1"/>
        <charset val="204"/>
      </rPr>
      <t>- пополнение библиотечного фонда МБУ "Централизованная библиотечная система г.Югорска" в размере 150 000,00 рублей;</t>
    </r>
    <r>
      <rPr>
        <sz val="9"/>
        <color rgb="FFFF0000"/>
        <rFont val="PT Astra Serif"/>
        <family val="1"/>
        <charset val="204"/>
      </rPr>
      <t xml:space="preserve">
</t>
    </r>
    <r>
      <rPr>
        <sz val="9"/>
        <color theme="1"/>
        <rFont val="PT Astra Serif"/>
        <family val="1"/>
        <charset val="204"/>
      </rPr>
      <t>- издание книги "Судьбой подаренные встречи "в размере 200 000,00 рублей;
- приобретение мобильной уличной сцены для МАУ "Центр культуры "Югра-презент" на сумму 6 150 000,00 рублей;
- издание литературно-художественного альманаха "На струнах души" на сумму 250 000,00 рублей;</t>
    </r>
    <r>
      <rPr>
        <sz val="9"/>
        <color rgb="FFFF0000"/>
        <rFont val="PT Astra Serif"/>
        <family val="1"/>
        <charset val="204"/>
      </rPr>
      <t xml:space="preserve">
</t>
    </r>
    <r>
      <rPr>
        <sz val="9"/>
        <color theme="1"/>
        <rFont val="PT Astra Serif"/>
        <family val="1"/>
        <charset val="204"/>
      </rPr>
      <t>- приобретение оборудования для книгохранилища МБУ "Централизованная библиотечная система г.Югорска" на сумму 274 000,00 рублей;</t>
    </r>
    <r>
      <rPr>
        <sz val="9"/>
        <color rgb="FFFF0000"/>
        <rFont val="PT Astra Serif"/>
        <family val="1"/>
        <charset val="204"/>
      </rPr>
      <t xml:space="preserve">
-</t>
    </r>
    <r>
      <rPr>
        <sz val="9"/>
        <color theme="1"/>
        <rFont val="PT Astra Serif"/>
        <family val="1"/>
        <charset val="204"/>
      </rPr>
      <t xml:space="preserve"> приобретение электронных устройств маркировки и индивидуальной идентификации экземпляра, электронных читательских билетов МБУ "Централизованная библиотечная система г.Югорска" на сумму 150 000,00 рублей;</t>
    </r>
    <r>
      <rPr>
        <sz val="9"/>
        <color rgb="FFFF0000"/>
        <rFont val="PT Astra Serif"/>
        <family val="1"/>
        <charset val="204"/>
      </rPr>
      <t xml:space="preserve">
</t>
    </r>
    <r>
      <rPr>
        <sz val="9"/>
        <color theme="1"/>
        <rFont val="PT Astra Serif"/>
        <family val="1"/>
        <charset val="204"/>
      </rPr>
      <t>- приобретение сценических костюмов для МАУ "Центр культуры "Югра-презент" на сумму 300 000,00 рублей;
- проведение капитального ремонта системы охранной сигнализации МБУ "Централизованная библиотечная система г.Югорска" (ул. Механизаторов, д. 6) на сумму 110 000,00 рублей;</t>
    </r>
    <r>
      <rPr>
        <sz val="9"/>
        <color rgb="FFFF0000"/>
        <rFont val="PT Astra Serif"/>
        <family val="1"/>
        <charset val="204"/>
      </rPr>
      <t xml:space="preserve">
</t>
    </r>
    <r>
      <rPr>
        <sz val="9"/>
        <color theme="1"/>
        <rFont val="PT Astra Serif"/>
        <family val="1"/>
        <charset val="204"/>
      </rPr>
      <t>- замена датчиков-извещателей системы пожарной безопасности МБУ ДО "Детская школа искусств" (ул. Никольская, д. 7а) на сумму 108 000,00 рублей;
- замена оконных блоков МБУ "Централизованная библиотечная система г.Югорска" на сумму 50 000,00 рублей;
- ремонт пола в хореографическом кабинете МАУ "Центр культуры "Югра-презент" на сумму 130 000,00 рублей;
- приобретение музыкальных инструментов для МБУ ДО "Детская школа искусств" на сумму 785 000,00 рублей;
- проведение ремонтных работ в МБУ "Музей истории и этнографии" на сумму 250 000,00 рублей;
- приобретение мебели для МБУ "Централизованная библиотечная система г.Югорска" (доп отделение ЦЮС) на сумму 200 000,00 рублей;
- приобретение стационарного проекционного оборудования для МБУ "Музей истории и этнографии" на сумму 250 000,00 рублей.</t>
    </r>
  </si>
  <si>
    <t>Функционирует 54 клубных формирований, из них для детей - 25, в которых занимается 1 277 человек, в том числе детей - 595 человек. 
Проведено 633 культурно-массовых мероприятий (без учета  киносеансов).
Посещения в 2024 году - 213 820 посетителей (план - 203 203 чел., исполнение 105,2 % от плановых назначений на отчетный период). Посещения мероприятий культурно-спортивного комплекса «НОРД» составили 47 614 посещение.
По итогам 2024 года показатель исполнен.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</si>
</sst>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\ _₽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PT Astra Serif"/>
      <family val="1"/>
      <charset val="204"/>
    </font>
    <font>
      <sz val="10"/>
      <color theme="1"/>
      <name val="PT Astra Serif"/>
      <family val="1"/>
      <charset val="204"/>
    </font>
    <font>
      <b/>
      <sz val="12"/>
      <color theme="1"/>
      <name val="PT Astra Serif"/>
      <family val="1"/>
      <charset val="204"/>
    </font>
    <font>
      <b/>
      <u/>
      <sz val="10"/>
      <color theme="1"/>
      <name val="PT Astra Serif"/>
      <family val="1"/>
      <charset val="204"/>
    </font>
    <font>
      <b/>
      <u/>
      <sz val="11"/>
      <color theme="1"/>
      <name val="PT Astra Serif"/>
      <family val="1"/>
      <charset val="204"/>
    </font>
    <font>
      <b/>
      <sz val="11"/>
      <color theme="1"/>
      <name val="PT Astra Serif"/>
      <family val="1"/>
      <charset val="204"/>
    </font>
    <font>
      <sz val="8"/>
      <color theme="1"/>
      <name val="PT Astra Serif"/>
      <family val="1"/>
      <charset val="204"/>
    </font>
    <font>
      <sz val="9"/>
      <color theme="1"/>
      <name val="PT Astra Serif"/>
      <family val="1"/>
      <charset val="204"/>
    </font>
    <font>
      <sz val="11"/>
      <color rgb="FFFF0000"/>
      <name val="PT Astra Serif"/>
      <family val="1"/>
      <charset val="204"/>
    </font>
    <font>
      <u/>
      <sz val="12"/>
      <color theme="1"/>
      <name val="PT Astra Serif"/>
      <family val="1"/>
      <charset val="204"/>
    </font>
    <font>
      <sz val="12"/>
      <color theme="1"/>
      <name val="PT Astra Serif"/>
      <family val="1"/>
      <charset val="204"/>
    </font>
    <font>
      <u/>
      <sz val="11"/>
      <color theme="1"/>
      <name val="PT Astra Serif"/>
      <family val="1"/>
      <charset val="204"/>
    </font>
    <font>
      <sz val="9"/>
      <color rgb="FFFF0000"/>
      <name val="PT Astra Serif"/>
      <family val="1"/>
      <charset val="204"/>
    </font>
    <font>
      <b/>
      <sz val="12"/>
      <color rgb="FFFF0000"/>
      <name val="PT Astra Serif"/>
      <family val="1"/>
      <charset val="204"/>
    </font>
    <font>
      <b/>
      <sz val="9"/>
      <color theme="1"/>
      <name val="PT Astra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2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0" xfId="0" applyFont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5" xfId="0" applyFont="1" applyFill="1" applyBorder="1" applyAlignment="1">
      <alignment horizontal="center" vertical="center" wrapText="1"/>
    </xf>
    <xf numFmtId="0" fontId="8" fillId="0" borderId="35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164" fontId="8" fillId="2" borderId="12" xfId="0" applyNumberFormat="1" applyFont="1" applyFill="1" applyBorder="1" applyAlignment="1">
      <alignment horizontal="center" vertical="center" wrapText="1"/>
    </xf>
    <xf numFmtId="164" fontId="8" fillId="0" borderId="12" xfId="0" applyNumberFormat="1" applyFont="1" applyFill="1" applyBorder="1" applyAlignment="1">
      <alignment horizontal="center" vertical="center" wrapText="1"/>
    </xf>
    <xf numFmtId="164" fontId="8" fillId="2" borderId="12" xfId="0" applyNumberFormat="1" applyFont="1" applyFill="1" applyBorder="1" applyAlignment="1">
      <alignment horizontal="center" vertical="center"/>
    </xf>
    <xf numFmtId="0" fontId="1" fillId="2" borderId="0" xfId="0" applyFont="1" applyFill="1"/>
    <xf numFmtId="164" fontId="8" fillId="2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164" fontId="9" fillId="2" borderId="0" xfId="0" applyNumberFormat="1" applyFont="1" applyFill="1"/>
    <xf numFmtId="164" fontId="8" fillId="0" borderId="9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/>
    </xf>
    <xf numFmtId="164" fontId="8" fillId="0" borderId="9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vertical="center" wrapText="1"/>
    </xf>
    <xf numFmtId="164" fontId="8" fillId="2" borderId="2" xfId="0" applyNumberFormat="1" applyFont="1" applyFill="1" applyBorder="1" applyAlignment="1">
      <alignment horizontal="center" vertical="center" wrapText="1"/>
    </xf>
    <xf numFmtId="164" fontId="8" fillId="0" borderId="2" xfId="0" applyNumberFormat="1" applyFont="1" applyFill="1" applyBorder="1" applyAlignment="1">
      <alignment horizontal="center" vertical="center" wrapText="1"/>
    </xf>
    <xf numFmtId="164" fontId="8" fillId="2" borderId="2" xfId="0" applyNumberFormat="1" applyFont="1" applyFill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164" fontId="8" fillId="0" borderId="9" xfId="0" applyNumberFormat="1" applyFont="1" applyBorder="1" applyAlignment="1">
      <alignment horizontal="center" vertical="center"/>
    </xf>
    <xf numFmtId="0" fontId="8" fillId="0" borderId="0" xfId="0" applyFont="1"/>
    <xf numFmtId="164" fontId="8" fillId="0" borderId="2" xfId="0" applyNumberFormat="1" applyFont="1" applyFill="1" applyBorder="1" applyAlignment="1">
      <alignment horizontal="center" vertical="center"/>
    </xf>
    <xf numFmtId="164" fontId="8" fillId="0" borderId="2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164" fontId="1" fillId="0" borderId="0" xfId="0" applyNumberFormat="1" applyFont="1"/>
    <xf numFmtId="164" fontId="8" fillId="0" borderId="1" xfId="0" applyNumberFormat="1" applyFont="1" applyBorder="1" applyAlignment="1">
      <alignment horizontal="center" vertical="center" wrapText="1"/>
    </xf>
    <xf numFmtId="164" fontId="8" fillId="0" borderId="9" xfId="0" applyNumberFormat="1" applyFont="1" applyBorder="1" applyAlignment="1">
      <alignment horizontal="center" vertical="center" wrapText="1"/>
    </xf>
    <xf numFmtId="164" fontId="8" fillId="0" borderId="12" xfId="0" applyNumberFormat="1" applyFont="1" applyFill="1" applyBorder="1" applyAlignment="1">
      <alignment horizontal="center" vertical="center"/>
    </xf>
    <xf numFmtId="164" fontId="8" fillId="0" borderId="11" xfId="0" applyNumberFormat="1" applyFont="1" applyBorder="1" applyAlignment="1">
      <alignment horizontal="center" vertical="center"/>
    </xf>
    <xf numFmtId="164" fontId="11" fillId="0" borderId="0" xfId="0" applyNumberFormat="1" applyFont="1" applyFill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164" fontId="2" fillId="0" borderId="0" xfId="0" applyNumberFormat="1" applyFont="1" applyFill="1" applyAlignment="1">
      <alignment horizontal="center" vertical="top" wrapText="1"/>
    </xf>
    <xf numFmtId="0" fontId="9" fillId="0" borderId="0" xfId="0" applyFont="1"/>
    <xf numFmtId="0" fontId="14" fillId="0" borderId="0" xfId="0" applyFont="1" applyFill="1" applyAlignment="1">
      <alignment vertical="center"/>
    </xf>
    <xf numFmtId="0" fontId="8" fillId="2" borderId="1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/>
    </xf>
    <xf numFmtId="0" fontId="8" fillId="2" borderId="9" xfId="0" applyFont="1" applyFill="1" applyBorder="1" applyAlignment="1">
      <alignment horizontal="left" vertical="center" wrapText="1"/>
    </xf>
    <xf numFmtId="164" fontId="8" fillId="0" borderId="3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164" fontId="8" fillId="0" borderId="4" xfId="0" applyNumberFormat="1" applyFont="1" applyFill="1" applyBorder="1" applyAlignment="1">
      <alignment horizontal="center" vertical="center" wrapText="1"/>
    </xf>
    <xf numFmtId="164" fontId="8" fillId="0" borderId="12" xfId="0" applyNumberFormat="1" applyFont="1" applyBorder="1" applyAlignment="1">
      <alignment horizontal="center" vertical="center" wrapText="1"/>
    </xf>
    <xf numFmtId="0" fontId="15" fillId="0" borderId="12" xfId="0" applyFont="1" applyBorder="1" applyAlignment="1">
      <alignment vertical="center" wrapText="1"/>
    </xf>
    <xf numFmtId="164" fontId="15" fillId="0" borderId="12" xfId="0" applyNumberFormat="1" applyFont="1" applyBorder="1" applyAlignment="1">
      <alignment horizontal="center" vertical="center" wrapText="1"/>
    </xf>
    <xf numFmtId="164" fontId="15" fillId="0" borderId="12" xfId="0" applyNumberFormat="1" applyFont="1" applyFill="1" applyBorder="1" applyAlignment="1">
      <alignment horizontal="center" vertical="center" wrapText="1"/>
    </xf>
    <xf numFmtId="164" fontId="15" fillId="0" borderId="12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164" fontId="15" fillId="0" borderId="1" xfId="0" applyNumberFormat="1" applyFont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Border="1" applyAlignment="1">
      <alignment horizontal="center" vertical="center"/>
    </xf>
    <xf numFmtId="0" fontId="15" fillId="0" borderId="9" xfId="0" applyFont="1" applyBorder="1" applyAlignment="1">
      <alignment vertical="center" wrapText="1"/>
    </xf>
    <xf numFmtId="164" fontId="15" fillId="0" borderId="9" xfId="0" applyNumberFormat="1" applyFont="1" applyBorder="1" applyAlignment="1">
      <alignment horizontal="center" vertical="center" wrapText="1"/>
    </xf>
    <xf numFmtId="164" fontId="15" fillId="0" borderId="9" xfId="0" applyNumberFormat="1" applyFont="1" applyFill="1" applyBorder="1" applyAlignment="1">
      <alignment horizontal="center" vertical="center" wrapText="1"/>
    </xf>
    <xf numFmtId="164" fontId="15" fillId="0" borderId="9" xfId="0" applyNumberFormat="1" applyFont="1" applyBorder="1" applyAlignment="1">
      <alignment horizontal="center" vertical="center"/>
    </xf>
    <xf numFmtId="165" fontId="8" fillId="0" borderId="12" xfId="0" applyNumberFormat="1" applyFont="1" applyBorder="1" applyAlignment="1">
      <alignment horizontal="center" vertical="center" wrapText="1"/>
    </xf>
    <xf numFmtId="165" fontId="8" fillId="0" borderId="12" xfId="0" applyNumberFormat="1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165" fontId="8" fillId="0" borderId="9" xfId="0" applyNumberFormat="1" applyFont="1" applyBorder="1" applyAlignment="1">
      <alignment horizontal="center" vertical="center" wrapText="1"/>
    </xf>
    <xf numFmtId="165" fontId="8" fillId="0" borderId="9" xfId="0" applyNumberFormat="1" applyFont="1" applyBorder="1" applyAlignment="1">
      <alignment horizontal="center" vertical="center"/>
    </xf>
    <xf numFmtId="165" fontId="8" fillId="0" borderId="12" xfId="0" applyNumberFormat="1" applyFont="1" applyFill="1" applyBorder="1" applyAlignment="1">
      <alignment horizontal="center" vertical="center" wrapText="1"/>
    </xf>
    <xf numFmtId="165" fontId="8" fillId="0" borderId="1" xfId="0" applyNumberFormat="1" applyFont="1" applyFill="1" applyBorder="1" applyAlignment="1">
      <alignment horizontal="center" vertical="center" wrapText="1"/>
    </xf>
    <xf numFmtId="165" fontId="8" fillId="0" borderId="9" xfId="0" applyNumberFormat="1" applyFont="1" applyFill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164" fontId="2" fillId="0" borderId="0" xfId="0" applyNumberFormat="1" applyFont="1" applyAlignment="1">
      <alignment horizontal="center" vertical="top" wrapText="1"/>
    </xf>
    <xf numFmtId="0" fontId="3" fillId="0" borderId="5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2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5" fillId="0" borderId="28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15" fillId="0" borderId="30" xfId="0" applyFont="1" applyBorder="1" applyAlignment="1">
      <alignment vertical="center" wrapText="1"/>
    </xf>
    <xf numFmtId="0" fontId="15" fillId="0" borderId="17" xfId="0" applyFont="1" applyBorder="1" applyAlignment="1">
      <alignment vertical="center" wrapText="1"/>
    </xf>
    <xf numFmtId="0" fontId="1" fillId="0" borderId="17" xfId="0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10" fillId="0" borderId="0" xfId="0" applyFont="1" applyAlignment="1">
      <alignment horizontal="center" wrapText="1"/>
    </xf>
    <xf numFmtId="0" fontId="10" fillId="0" borderId="0" xfId="0" applyFont="1" applyBorder="1" applyAlignment="1">
      <alignment horizontal="left" wrapText="1"/>
    </xf>
    <xf numFmtId="0" fontId="15" fillId="0" borderId="18" xfId="0" applyFont="1" applyBorder="1" applyAlignment="1">
      <alignment vertical="center" wrapText="1"/>
    </xf>
    <xf numFmtId="0" fontId="6" fillId="0" borderId="14" xfId="0" applyFont="1" applyBorder="1" applyAlignment="1">
      <alignment vertical="center" wrapText="1"/>
    </xf>
    <xf numFmtId="0" fontId="6" fillId="0" borderId="20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16" xfId="0" applyFont="1" applyBorder="1" applyAlignment="1">
      <alignment vertical="center" wrapText="1"/>
    </xf>
    <xf numFmtId="0" fontId="8" fillId="0" borderId="11" xfId="0" applyFont="1" applyBorder="1" applyAlignment="1">
      <alignment vertical="center" wrapText="1"/>
    </xf>
    <xf numFmtId="164" fontId="8" fillId="0" borderId="19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5" fillId="0" borderId="2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6" fillId="0" borderId="37" xfId="0" applyFont="1" applyBorder="1" applyAlignment="1">
      <alignment vertical="center"/>
    </xf>
    <xf numFmtId="0" fontId="8" fillId="0" borderId="18" xfId="0" applyFont="1" applyBorder="1" applyAlignment="1">
      <alignment vertical="center" wrapText="1"/>
    </xf>
    <xf numFmtId="0" fontId="8" fillId="0" borderId="14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22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0" fontId="2" fillId="0" borderId="11" xfId="0" applyFont="1" applyBorder="1" applyAlignment="1">
      <alignment vertical="center" wrapText="1"/>
    </xf>
    <xf numFmtId="0" fontId="1" fillId="0" borderId="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8" fillId="0" borderId="14" xfId="0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22" xfId="0" applyFont="1" applyBorder="1" applyAlignment="1">
      <alignment vertical="center" wrapText="1"/>
    </xf>
    <xf numFmtId="0" fontId="8" fillId="0" borderId="16" xfId="0" applyFont="1" applyBorder="1" applyAlignment="1">
      <alignment vertical="center" wrapText="1"/>
    </xf>
    <xf numFmtId="0" fontId="8" fillId="0" borderId="12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vertical="center" wrapText="1"/>
    </xf>
    <xf numFmtId="0" fontId="2" fillId="0" borderId="0" xfId="0" applyFont="1" applyFill="1" applyAlignment="1">
      <alignment horizontal="right" vertical="center" wrapText="1"/>
    </xf>
    <xf numFmtId="0" fontId="1" fillId="0" borderId="0" xfId="0" applyFont="1" applyAlignment="1"/>
    <xf numFmtId="0" fontId="2" fillId="0" borderId="0" xfId="0" applyFont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/>
    <xf numFmtId="164" fontId="8" fillId="0" borderId="19" xfId="0" applyNumberFormat="1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3" xfId="0" applyFont="1" applyFill="1" applyBorder="1" applyAlignment="1">
      <alignment horizontal="center" vertical="center" wrapText="1"/>
    </xf>
    <xf numFmtId="164" fontId="8" fillId="2" borderId="19" xfId="0" applyNumberFormat="1" applyFont="1" applyFill="1" applyBorder="1" applyAlignment="1">
      <alignment horizontal="left" vertical="center" wrapText="1"/>
    </xf>
    <xf numFmtId="0" fontId="8" fillId="2" borderId="21" xfId="0" applyFont="1" applyFill="1" applyBorder="1" applyAlignment="1">
      <alignment horizontal="left" vertical="center"/>
    </xf>
    <xf numFmtId="0" fontId="8" fillId="2" borderId="23" xfId="0" applyFont="1" applyFill="1" applyBorder="1" applyAlignment="1">
      <alignment horizontal="left" vertical="center"/>
    </xf>
    <xf numFmtId="164" fontId="13" fillId="2" borderId="19" xfId="0" applyNumberFormat="1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23" xfId="0" applyFont="1" applyFill="1" applyBorder="1" applyAlignment="1">
      <alignment horizontal="left" vertical="center" wrapText="1"/>
    </xf>
    <xf numFmtId="164" fontId="8" fillId="0" borderId="19" xfId="0" applyNumberFormat="1" applyFont="1" applyBorder="1" applyAlignment="1">
      <alignment horizontal="center" vertical="center" wrapText="1"/>
    </xf>
    <xf numFmtId="164" fontId="8" fillId="0" borderId="21" xfId="0" applyNumberFormat="1" applyFont="1" applyBorder="1" applyAlignment="1">
      <alignment horizontal="center" vertical="center" wrapText="1"/>
    </xf>
    <xf numFmtId="164" fontId="8" fillId="0" borderId="23" xfId="0" applyNumberFormat="1" applyFont="1" applyBorder="1" applyAlignment="1">
      <alignment horizontal="center" vertical="center" wrapText="1"/>
    </xf>
    <xf numFmtId="164" fontId="8" fillId="0" borderId="19" xfId="0" applyNumberFormat="1" applyFont="1" applyFill="1" applyBorder="1" applyAlignment="1">
      <alignment vertical="center" wrapText="1"/>
    </xf>
    <xf numFmtId="0" fontId="1" fillId="0" borderId="21" xfId="0" applyFont="1" applyFill="1" applyBorder="1" applyAlignment="1">
      <alignment vertical="center" wrapText="1"/>
    </xf>
    <xf numFmtId="164" fontId="13" fillId="0" borderId="19" xfId="0" applyNumberFormat="1" applyFont="1" applyBorder="1" applyAlignment="1">
      <alignment horizontal="center" vertical="center" wrapText="1"/>
    </xf>
    <xf numFmtId="164" fontId="13" fillId="0" borderId="21" xfId="0" applyNumberFormat="1" applyFont="1" applyBorder="1" applyAlignment="1">
      <alignment horizontal="center" vertical="center" wrapText="1"/>
    </xf>
    <xf numFmtId="164" fontId="13" fillId="0" borderId="23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5" fillId="0" borderId="0" xfId="0" applyFont="1" applyAlignment="1"/>
    <xf numFmtId="0" fontId="6" fillId="0" borderId="0" xfId="0" applyFont="1" applyAlignme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/>
    </xf>
    <xf numFmtId="0" fontId="8" fillId="0" borderId="3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Fill="1" applyBorder="1" applyAlignment="1">
      <alignment horizontal="center" vertical="top" wrapText="1"/>
    </xf>
    <xf numFmtId="0" fontId="1" fillId="0" borderId="0" xfId="0" applyFont="1" applyBorder="1" applyAlignment="1">
      <alignment horizontal="center" vertical="top" wrapText="1"/>
    </xf>
    <xf numFmtId="49" fontId="8" fillId="2" borderId="27" xfId="0" applyNumberFormat="1" applyFont="1" applyFill="1" applyBorder="1" applyAlignment="1">
      <alignment horizontal="center" vertical="center" wrapText="1"/>
    </xf>
    <xf numFmtId="49" fontId="8" fillId="2" borderId="28" xfId="0" applyNumberFormat="1" applyFont="1" applyFill="1" applyBorder="1" applyAlignment="1">
      <alignment horizontal="center" vertical="center" wrapText="1"/>
    </xf>
    <xf numFmtId="49" fontId="1" fillId="2" borderId="28" xfId="0" applyNumberFormat="1" applyFont="1" applyFill="1" applyBorder="1" applyAlignment="1">
      <alignment vertical="center" wrapText="1"/>
    </xf>
    <xf numFmtId="0" fontId="1" fillId="2" borderId="28" xfId="0" applyFont="1" applyFill="1" applyBorder="1" applyAlignment="1">
      <alignment vertical="center" wrapText="1"/>
    </xf>
    <xf numFmtId="0" fontId="1" fillId="2" borderId="29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49" fontId="8" fillId="0" borderId="24" xfId="0" applyNumberFormat="1" applyFont="1" applyBorder="1" applyAlignment="1">
      <alignment horizontal="center" vertical="center" wrapText="1"/>
    </xf>
    <xf numFmtId="49" fontId="1" fillId="0" borderId="25" xfId="0" applyNumberFormat="1" applyFont="1" applyBorder="1" applyAlignment="1">
      <alignment horizontal="center" vertical="center" wrapText="1"/>
    </xf>
    <xf numFmtId="49" fontId="1" fillId="0" borderId="26" xfId="0" applyNumberFormat="1" applyFont="1" applyBorder="1" applyAlignment="1">
      <alignment horizontal="center" vertical="center" wrapText="1"/>
    </xf>
    <xf numFmtId="49" fontId="8" fillId="0" borderId="24" xfId="0" applyNumberFormat="1" applyFont="1" applyFill="1" applyBorder="1" applyAlignment="1">
      <alignment horizontal="center" vertical="center" wrapText="1"/>
    </xf>
    <xf numFmtId="49" fontId="8" fillId="0" borderId="25" xfId="0" applyNumberFormat="1" applyFont="1" applyFill="1" applyBorder="1" applyAlignment="1">
      <alignment horizontal="center" vertical="center" wrapText="1"/>
    </xf>
    <xf numFmtId="49" fontId="8" fillId="0" borderId="26" xfId="0" applyNumberFormat="1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1" fillId="0" borderId="23" xfId="0" applyFont="1" applyBorder="1" applyAlignment="1">
      <alignment vertical="center"/>
    </xf>
    <xf numFmtId="0" fontId="8" fillId="0" borderId="30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left"/>
    </xf>
    <xf numFmtId="0" fontId="1" fillId="0" borderId="31" xfId="0" applyFont="1" applyBorder="1" applyAlignment="1">
      <alignment horizontal="left"/>
    </xf>
    <xf numFmtId="0" fontId="8" fillId="0" borderId="13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8" fillId="0" borderId="11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49" fontId="8" fillId="2" borderId="24" xfId="0" applyNumberFormat="1" applyFont="1" applyFill="1" applyBorder="1" applyAlignment="1">
      <alignment horizontal="center" vertical="center" wrapText="1"/>
    </xf>
    <xf numFmtId="49" fontId="8" fillId="2" borderId="25" xfId="0" applyNumberFormat="1" applyFont="1" applyFill="1" applyBorder="1" applyAlignment="1">
      <alignment horizontal="center" vertical="center" wrapText="1"/>
    </xf>
    <xf numFmtId="49" fontId="8" fillId="2" borderId="26" xfId="0" applyNumberFormat="1" applyFont="1" applyFill="1" applyBorder="1" applyAlignment="1">
      <alignment horizontal="center" vertical="center" wrapText="1"/>
    </xf>
    <xf numFmtId="164" fontId="8" fillId="0" borderId="19" xfId="0" applyNumberFormat="1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8" fillId="0" borderId="11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10" xfId="0" applyFont="1" applyFill="1" applyBorder="1" applyAlignment="1">
      <alignment vertical="center" wrapText="1"/>
    </xf>
    <xf numFmtId="0" fontId="8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8" fillId="2" borderId="9" xfId="0" applyFont="1" applyFill="1" applyBorder="1" applyAlignment="1">
      <alignment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10" xfId="0" applyFont="1" applyFill="1" applyBorder="1" applyAlignment="1">
      <alignment horizontal="left" vertical="center" wrapText="1"/>
    </xf>
    <xf numFmtId="0" fontId="13" fillId="2" borderId="21" xfId="0" applyFont="1" applyFill="1" applyBorder="1" applyAlignment="1">
      <alignment horizontal="left" vertical="center"/>
    </xf>
    <xf numFmtId="0" fontId="13" fillId="2" borderId="23" xfId="0" applyFont="1" applyFill="1" applyBorder="1" applyAlignment="1">
      <alignment horizontal="left" vertical="center"/>
    </xf>
    <xf numFmtId="0" fontId="8" fillId="2" borderId="11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1" fillId="2" borderId="3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164" fontId="8" fillId="0" borderId="0" xfId="0" applyNumberFormat="1" applyFont="1" applyAlignment="1">
      <alignment wrapText="1"/>
    </xf>
    <xf numFmtId="0" fontId="8" fillId="0" borderId="0" xfId="0" applyFont="1" applyAlignment="1">
      <alignment wrapText="1"/>
    </xf>
    <xf numFmtId="0" fontId="8" fillId="0" borderId="3" xfId="0" applyFont="1" applyBorder="1" applyAlignment="1">
      <alignment vertical="center" wrapText="1"/>
    </xf>
    <xf numFmtId="0" fontId="8" fillId="0" borderId="10" xfId="0" applyFont="1" applyBorder="1" applyAlignment="1">
      <alignment vertical="center" wrapText="1"/>
    </xf>
    <xf numFmtId="49" fontId="8" fillId="0" borderId="38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164" fontId="8" fillId="0" borderId="21" xfId="0" applyNumberFormat="1" applyFont="1" applyFill="1" applyBorder="1" applyAlignment="1">
      <alignment vertical="center" wrapText="1"/>
    </xf>
    <xf numFmtId="0" fontId="1" fillId="0" borderId="23" xfId="0" applyFont="1" applyFill="1" applyBorder="1" applyAlignment="1">
      <alignment vertical="center" wrapText="1"/>
    </xf>
    <xf numFmtId="0" fontId="1" fillId="0" borderId="14" xfId="0" applyFont="1" applyBorder="1" applyAlignment="1">
      <alignment vertical="center" wrapText="1"/>
    </xf>
    <xf numFmtId="0" fontId="1" fillId="0" borderId="20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22" xfId="0" applyFont="1" applyBorder="1" applyAlignment="1">
      <alignment vertical="center" wrapText="1"/>
    </xf>
    <xf numFmtId="0" fontId="1" fillId="0" borderId="16" xfId="0" applyFont="1" applyBorder="1" applyAlignment="1">
      <alignment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top" wrapText="1"/>
    </xf>
    <xf numFmtId="164" fontId="2" fillId="0" borderId="0" xfId="0" applyNumberFormat="1" applyFont="1" applyAlignment="1">
      <alignment horizontal="left" vertical="top" wrapText="1"/>
    </xf>
    <xf numFmtId="164" fontId="10" fillId="0" borderId="0" xfId="0" applyNumberFormat="1" applyFont="1" applyAlignment="1">
      <alignment horizontal="center" wrapText="1"/>
    </xf>
    <xf numFmtId="49" fontId="8" fillId="0" borderId="27" xfId="0" applyNumberFormat="1" applyFont="1" applyBorder="1" applyAlignment="1">
      <alignment horizontal="center" vertical="center" wrapText="1"/>
    </xf>
    <xf numFmtId="49" fontId="8" fillId="0" borderId="28" xfId="0" applyNumberFormat="1" applyFont="1" applyBorder="1" applyAlignment="1">
      <alignment horizontal="center" vertical="center" wrapText="1"/>
    </xf>
    <xf numFmtId="49" fontId="8" fillId="0" borderId="29" xfId="0" applyNumberFormat="1" applyFont="1" applyBorder="1" applyAlignment="1">
      <alignment horizontal="center" vertical="center" wrapText="1"/>
    </xf>
    <xf numFmtId="0" fontId="8" fillId="0" borderId="10" xfId="0" applyFont="1" applyFill="1" applyBorder="1" applyAlignment="1">
      <alignment vertical="center" wrapText="1"/>
    </xf>
    <xf numFmtId="49" fontId="8" fillId="0" borderId="27" xfId="0" applyNumberFormat="1" applyFont="1" applyFill="1" applyBorder="1" applyAlignment="1">
      <alignment horizontal="center" vertical="center" wrapText="1"/>
    </xf>
    <xf numFmtId="49" fontId="8" fillId="0" borderId="28" xfId="0" applyNumberFormat="1" applyFont="1" applyFill="1" applyBorder="1" applyAlignment="1">
      <alignment horizontal="center" vertical="center" wrapText="1"/>
    </xf>
    <xf numFmtId="49" fontId="1" fillId="0" borderId="28" xfId="0" applyNumberFormat="1" applyFont="1" applyFill="1" applyBorder="1" applyAlignment="1">
      <alignment vertical="center" wrapText="1"/>
    </xf>
    <xf numFmtId="49" fontId="1" fillId="0" borderId="29" xfId="0" applyNumberFormat="1" applyFont="1" applyFill="1" applyBorder="1" applyAlignment="1">
      <alignment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8" fillId="0" borderId="17" xfId="0" applyFont="1" applyFill="1" applyBorder="1" applyAlignment="1">
      <alignment horizontal="left" vertical="center" wrapText="1"/>
    </xf>
    <xf numFmtId="0" fontId="1" fillId="0" borderId="28" xfId="0" applyFont="1" applyFill="1" applyBorder="1" applyAlignment="1">
      <alignment horizontal="center" vertical="center" wrapText="1"/>
    </xf>
    <xf numFmtId="0" fontId="1" fillId="0" borderId="29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64" fontId="8" fillId="0" borderId="32" xfId="0" applyNumberFormat="1" applyFont="1" applyFill="1" applyBorder="1" applyAlignment="1">
      <alignment horizontal="left" vertical="center" wrapText="1"/>
    </xf>
    <xf numFmtId="164" fontId="8" fillId="0" borderId="39" xfId="0" applyNumberFormat="1" applyFont="1" applyFill="1" applyBorder="1" applyAlignment="1">
      <alignment horizontal="left" vertical="center" wrapText="1"/>
    </xf>
    <xf numFmtId="164" fontId="8" fillId="0" borderId="40" xfId="0" applyNumberFormat="1" applyFont="1" applyFill="1" applyBorder="1" applyAlignment="1">
      <alignment horizontal="left" vertical="center" wrapText="1"/>
    </xf>
    <xf numFmtId="164" fontId="10" fillId="0" borderId="0" xfId="0" applyNumberFormat="1" applyFont="1" applyBorder="1" applyAlignment="1">
      <alignment horizontal="center" wrapText="1"/>
    </xf>
    <xf numFmtId="0" fontId="10" fillId="0" borderId="0" xfId="0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1"/>
  <sheetViews>
    <sheetView tabSelected="1" view="pageBreakPreview" topLeftCell="A68" zoomScale="70" zoomScaleNormal="100" zoomScaleSheetLayoutView="70" workbookViewId="0">
      <selection activeCell="B84" sqref="B84:B88"/>
    </sheetView>
  </sheetViews>
  <sheetFormatPr defaultColWidth="9.109375" defaultRowHeight="13.8" x14ac:dyDescent="0.25"/>
  <cols>
    <col min="1" max="1" width="11.6640625" style="1" customWidth="1"/>
    <col min="2" max="2" width="17.109375" style="1" customWidth="1"/>
    <col min="3" max="3" width="21.33203125" style="1" customWidth="1"/>
    <col min="4" max="4" width="14.5546875" style="1" customWidth="1"/>
    <col min="5" max="5" width="17" style="1" customWidth="1"/>
    <col min="6" max="6" width="13.44140625" style="2" customWidth="1"/>
    <col min="7" max="9" width="13.44140625" style="1" customWidth="1"/>
    <col min="10" max="10" width="64.88671875" style="42" customWidth="1"/>
    <col min="11" max="11" width="17.5546875" style="1" customWidth="1"/>
    <col min="12" max="12" width="11.6640625" style="1" customWidth="1"/>
    <col min="13" max="16384" width="9.109375" style="1"/>
  </cols>
  <sheetData>
    <row r="1" spans="1:10" hidden="1" x14ac:dyDescent="0.25">
      <c r="H1" s="138"/>
      <c r="I1" s="139"/>
      <c r="J1" s="139"/>
    </row>
    <row r="2" spans="1:10" ht="15" hidden="1" customHeight="1" x14ac:dyDescent="0.25">
      <c r="H2" s="140"/>
      <c r="I2" s="141"/>
      <c r="J2" s="139"/>
    </row>
    <row r="3" spans="1:10" ht="15" hidden="1" customHeight="1" x14ac:dyDescent="0.25">
      <c r="H3" s="76"/>
      <c r="I3" s="140"/>
      <c r="J3" s="141"/>
    </row>
    <row r="4" spans="1:10" ht="15" hidden="1" customHeight="1" x14ac:dyDescent="0.25">
      <c r="H4" s="138"/>
      <c r="I4" s="142"/>
      <c r="J4" s="143"/>
    </row>
    <row r="5" spans="1:10" ht="15.75" customHeight="1" x14ac:dyDescent="0.25">
      <c r="A5" s="167" t="s">
        <v>47</v>
      </c>
      <c r="B5" s="167"/>
      <c r="C5" s="167"/>
      <c r="D5" s="167"/>
      <c r="E5" s="167"/>
      <c r="F5" s="167"/>
      <c r="G5" s="167"/>
      <c r="H5" s="167"/>
      <c r="I5" s="167"/>
      <c r="J5" s="167"/>
    </row>
    <row r="6" spans="1:10" ht="17.25" customHeight="1" x14ac:dyDescent="0.3">
      <c r="A6" s="173" t="s">
        <v>64</v>
      </c>
      <c r="B6" s="173"/>
      <c r="C6" s="173"/>
      <c r="D6" s="173"/>
      <c r="E6" s="173"/>
      <c r="F6" s="173"/>
      <c r="G6" s="173"/>
      <c r="H6" s="173"/>
      <c r="I6" s="173"/>
      <c r="J6" s="173"/>
    </row>
    <row r="7" spans="1:10" ht="15.6" x14ac:dyDescent="0.25">
      <c r="A7" s="3"/>
      <c r="B7" s="3"/>
      <c r="C7" s="3"/>
      <c r="D7" s="4" t="s">
        <v>48</v>
      </c>
      <c r="E7" s="5" t="s">
        <v>49</v>
      </c>
      <c r="F7" s="85" t="s">
        <v>99</v>
      </c>
      <c r="G7" s="85"/>
      <c r="H7" s="5" t="s">
        <v>93</v>
      </c>
      <c r="I7" s="3"/>
      <c r="J7" s="43"/>
    </row>
    <row r="8" spans="1:10" ht="14.25" customHeight="1" x14ac:dyDescent="0.25"/>
    <row r="9" spans="1:10" x14ac:dyDescent="0.25">
      <c r="A9" s="161" t="s">
        <v>45</v>
      </c>
      <c r="B9" s="161"/>
      <c r="C9" s="161"/>
      <c r="D9" s="161"/>
      <c r="E9" s="162"/>
      <c r="F9" s="163"/>
      <c r="G9" s="164"/>
      <c r="H9" s="164"/>
      <c r="I9" s="164"/>
      <c r="J9" s="164"/>
    </row>
    <row r="10" spans="1:10" x14ac:dyDescent="0.25">
      <c r="A10" s="86" t="s">
        <v>46</v>
      </c>
      <c r="B10" s="165"/>
      <c r="C10" s="165"/>
      <c r="D10" s="165"/>
      <c r="E10" s="165"/>
      <c r="F10" s="166"/>
      <c r="G10" s="166"/>
      <c r="H10" s="166"/>
      <c r="I10" s="166"/>
      <c r="J10" s="166"/>
    </row>
    <row r="11" spans="1:10" x14ac:dyDescent="0.25">
      <c r="A11" s="174" t="s">
        <v>8</v>
      </c>
      <c r="B11" s="175"/>
      <c r="C11" s="175"/>
      <c r="D11" s="175"/>
      <c r="E11" s="176"/>
      <c r="F11" s="176"/>
      <c r="G11" s="176"/>
      <c r="H11" s="176"/>
      <c r="I11" s="176"/>
      <c r="J11" s="176"/>
    </row>
    <row r="12" spans="1:10" ht="15" customHeight="1" thickBot="1" x14ac:dyDescent="0.3">
      <c r="A12" s="177" t="s">
        <v>44</v>
      </c>
      <c r="B12" s="177"/>
      <c r="C12" s="177"/>
      <c r="D12" s="177"/>
      <c r="E12" s="178"/>
      <c r="F12" s="178"/>
      <c r="G12" s="178"/>
      <c r="H12" s="178"/>
      <c r="I12" s="178"/>
      <c r="J12" s="178"/>
    </row>
    <row r="13" spans="1:10" ht="17.25" customHeight="1" x14ac:dyDescent="0.25">
      <c r="A13" s="218" t="s">
        <v>65</v>
      </c>
      <c r="B13" s="168" t="s">
        <v>97</v>
      </c>
      <c r="C13" s="168" t="s">
        <v>34</v>
      </c>
      <c r="D13" s="223" t="s">
        <v>0</v>
      </c>
      <c r="E13" s="202" t="s">
        <v>35</v>
      </c>
      <c r="F13" s="205" t="s">
        <v>36</v>
      </c>
      <c r="G13" s="168" t="s">
        <v>37</v>
      </c>
      <c r="H13" s="171" t="s">
        <v>40</v>
      </c>
      <c r="I13" s="171"/>
      <c r="J13" s="172"/>
    </row>
    <row r="14" spans="1:10" ht="27.75" customHeight="1" x14ac:dyDescent="0.25">
      <c r="A14" s="219"/>
      <c r="B14" s="221"/>
      <c r="C14" s="221"/>
      <c r="D14" s="224"/>
      <c r="E14" s="203"/>
      <c r="F14" s="206"/>
      <c r="G14" s="169"/>
      <c r="H14" s="6" t="s">
        <v>38</v>
      </c>
      <c r="I14" s="6" t="s">
        <v>39</v>
      </c>
      <c r="J14" s="196" t="s">
        <v>41</v>
      </c>
    </row>
    <row r="15" spans="1:10" ht="23.25" customHeight="1" thickBot="1" x14ac:dyDescent="0.3">
      <c r="A15" s="220"/>
      <c r="B15" s="222"/>
      <c r="C15" s="222"/>
      <c r="D15" s="225"/>
      <c r="E15" s="204"/>
      <c r="F15" s="207"/>
      <c r="G15" s="170"/>
      <c r="H15" s="77" t="s">
        <v>42</v>
      </c>
      <c r="I15" s="77" t="s">
        <v>43</v>
      </c>
      <c r="J15" s="197"/>
    </row>
    <row r="16" spans="1:10" ht="14.4" thickBot="1" x14ac:dyDescent="0.3">
      <c r="A16" s="7">
        <v>1</v>
      </c>
      <c r="B16" s="8">
        <v>2</v>
      </c>
      <c r="C16" s="8">
        <v>3</v>
      </c>
      <c r="D16" s="8">
        <v>4</v>
      </c>
      <c r="E16" s="8">
        <v>5</v>
      </c>
      <c r="F16" s="9">
        <v>6</v>
      </c>
      <c r="G16" s="10">
        <v>7</v>
      </c>
      <c r="H16" s="10">
        <v>8</v>
      </c>
      <c r="I16" s="10">
        <v>9</v>
      </c>
      <c r="J16" s="11">
        <v>10</v>
      </c>
    </row>
    <row r="17" spans="1:14" ht="36" customHeight="1" thickBot="1" x14ac:dyDescent="0.3">
      <c r="A17" s="198" t="s">
        <v>74</v>
      </c>
      <c r="B17" s="199"/>
      <c r="C17" s="199"/>
      <c r="D17" s="199"/>
      <c r="E17" s="199"/>
      <c r="F17" s="199"/>
      <c r="G17" s="200"/>
      <c r="H17" s="200"/>
      <c r="I17" s="200"/>
      <c r="J17" s="201"/>
    </row>
    <row r="18" spans="1:14" s="15" customFormat="1" ht="39" customHeight="1" x14ac:dyDescent="0.25">
      <c r="A18" s="208" t="s">
        <v>12</v>
      </c>
      <c r="B18" s="226" t="s">
        <v>6</v>
      </c>
      <c r="C18" s="226" t="s">
        <v>8</v>
      </c>
      <c r="D18" s="81" t="s">
        <v>1</v>
      </c>
      <c r="E18" s="12">
        <f>SUM(E19:E22)</f>
        <v>45973.1</v>
      </c>
      <c r="F18" s="12">
        <f>SUM(F19:F22)</f>
        <v>45998.1</v>
      </c>
      <c r="G18" s="12">
        <f t="shared" ref="G18:H18" si="0">SUM(G19:G22)</f>
        <v>45712.1</v>
      </c>
      <c r="H18" s="12">
        <f t="shared" si="0"/>
        <v>-286</v>
      </c>
      <c r="I18" s="14">
        <f t="shared" ref="I18:I23" si="1">G18/F18*100</f>
        <v>99.37823518797515</v>
      </c>
      <c r="J18" s="147" t="s">
        <v>105</v>
      </c>
    </row>
    <row r="19" spans="1:14" s="15" customFormat="1" ht="39" customHeight="1" x14ac:dyDescent="0.25">
      <c r="A19" s="209"/>
      <c r="B19" s="227"/>
      <c r="C19" s="227"/>
      <c r="D19" s="82" t="s">
        <v>2</v>
      </c>
      <c r="E19" s="16">
        <v>58.9</v>
      </c>
      <c r="F19" s="16">
        <v>58.9</v>
      </c>
      <c r="G19" s="18">
        <v>58.9</v>
      </c>
      <c r="H19" s="18">
        <f>G19-F19</f>
        <v>0</v>
      </c>
      <c r="I19" s="18">
        <f t="shared" si="1"/>
        <v>100</v>
      </c>
      <c r="J19" s="232"/>
      <c r="N19" s="15" t="s">
        <v>9</v>
      </c>
    </row>
    <row r="20" spans="1:14" s="15" customFormat="1" ht="39" customHeight="1" x14ac:dyDescent="0.25">
      <c r="A20" s="209"/>
      <c r="B20" s="227"/>
      <c r="C20" s="227"/>
      <c r="D20" s="82" t="s">
        <v>3</v>
      </c>
      <c r="E20" s="16">
        <v>389.3</v>
      </c>
      <c r="F20" s="16">
        <v>389.3</v>
      </c>
      <c r="G20" s="18">
        <v>389.3</v>
      </c>
      <c r="H20" s="18">
        <f>G20-F20</f>
        <v>0</v>
      </c>
      <c r="I20" s="18">
        <f t="shared" si="1"/>
        <v>100</v>
      </c>
      <c r="J20" s="232"/>
    </row>
    <row r="21" spans="1:14" s="15" customFormat="1" ht="39" customHeight="1" x14ac:dyDescent="0.25">
      <c r="A21" s="209"/>
      <c r="B21" s="227"/>
      <c r="C21" s="227"/>
      <c r="D21" s="82" t="s">
        <v>4</v>
      </c>
      <c r="E21" s="17">
        <v>44055.6</v>
      </c>
      <c r="F21" s="17">
        <v>44055.6</v>
      </c>
      <c r="G21" s="18">
        <v>44055.6</v>
      </c>
      <c r="H21" s="18">
        <f>G21-F21</f>
        <v>0</v>
      </c>
      <c r="I21" s="18">
        <f t="shared" si="1"/>
        <v>100</v>
      </c>
      <c r="J21" s="232"/>
      <c r="L21" s="19"/>
    </row>
    <row r="22" spans="1:14" s="15" customFormat="1" ht="39" customHeight="1" thickBot="1" x14ac:dyDescent="0.3">
      <c r="A22" s="210"/>
      <c r="B22" s="228"/>
      <c r="C22" s="228"/>
      <c r="D22" s="83" t="s">
        <v>31</v>
      </c>
      <c r="E22" s="20">
        <v>1469.3</v>
      </c>
      <c r="F22" s="20">
        <v>1494.3</v>
      </c>
      <c r="G22" s="22">
        <v>1208.3</v>
      </c>
      <c r="H22" s="22">
        <f>G22-F22</f>
        <v>-286</v>
      </c>
      <c r="I22" s="22">
        <f t="shared" si="1"/>
        <v>80.860603627116376</v>
      </c>
      <c r="J22" s="233"/>
      <c r="L22" s="192"/>
      <c r="M22" s="194"/>
    </row>
    <row r="23" spans="1:14" s="15" customFormat="1" ht="39" customHeight="1" x14ac:dyDescent="0.25">
      <c r="A23" s="208" t="s">
        <v>13</v>
      </c>
      <c r="B23" s="226" t="s">
        <v>7</v>
      </c>
      <c r="C23" s="226" t="s">
        <v>8</v>
      </c>
      <c r="D23" s="81" t="s">
        <v>1</v>
      </c>
      <c r="E23" s="12">
        <f>SUM(E24:E27)</f>
        <v>28050.9</v>
      </c>
      <c r="F23" s="12">
        <f>SUM(F24:F27)</f>
        <v>28129.1</v>
      </c>
      <c r="G23" s="14">
        <f>SUM(G24:G27)</f>
        <v>28129.1</v>
      </c>
      <c r="H23" s="14">
        <f t="shared" ref="H23:H52" si="2">G23-F23</f>
        <v>0</v>
      </c>
      <c r="I23" s="14">
        <f t="shared" si="1"/>
        <v>100</v>
      </c>
      <c r="J23" s="147" t="s">
        <v>104</v>
      </c>
      <c r="L23" s="193"/>
      <c r="M23" s="195"/>
    </row>
    <row r="24" spans="1:14" s="15" customFormat="1" ht="39" customHeight="1" x14ac:dyDescent="0.25">
      <c r="A24" s="209"/>
      <c r="B24" s="227"/>
      <c r="C24" s="227"/>
      <c r="D24" s="82" t="s">
        <v>2</v>
      </c>
      <c r="E24" s="16">
        <v>0</v>
      </c>
      <c r="F24" s="16">
        <v>0</v>
      </c>
      <c r="G24" s="18">
        <v>0</v>
      </c>
      <c r="H24" s="18">
        <f t="shared" si="2"/>
        <v>0</v>
      </c>
      <c r="I24" s="18">
        <v>0</v>
      </c>
      <c r="J24" s="148"/>
    </row>
    <row r="25" spans="1:14" s="15" customFormat="1" ht="39" customHeight="1" x14ac:dyDescent="0.25">
      <c r="A25" s="209"/>
      <c r="B25" s="227"/>
      <c r="C25" s="227"/>
      <c r="D25" s="82" t="s">
        <v>3</v>
      </c>
      <c r="E25" s="18">
        <v>0</v>
      </c>
      <c r="F25" s="18">
        <v>0</v>
      </c>
      <c r="G25" s="18">
        <v>0</v>
      </c>
      <c r="H25" s="18">
        <f t="shared" si="2"/>
        <v>0</v>
      </c>
      <c r="I25" s="18">
        <v>0</v>
      </c>
      <c r="J25" s="148"/>
    </row>
    <row r="26" spans="1:14" s="15" customFormat="1" ht="39" customHeight="1" x14ac:dyDescent="0.25">
      <c r="A26" s="209"/>
      <c r="B26" s="227"/>
      <c r="C26" s="227"/>
      <c r="D26" s="82" t="s">
        <v>4</v>
      </c>
      <c r="E26" s="17">
        <v>26664</v>
      </c>
      <c r="F26" s="17">
        <v>26664</v>
      </c>
      <c r="G26" s="18">
        <v>26664</v>
      </c>
      <c r="H26" s="18">
        <f t="shared" si="2"/>
        <v>0</v>
      </c>
      <c r="I26" s="18">
        <f>G26/F26*100</f>
        <v>100</v>
      </c>
      <c r="J26" s="148"/>
    </row>
    <row r="27" spans="1:14" s="15" customFormat="1" ht="39" customHeight="1" thickBot="1" x14ac:dyDescent="0.3">
      <c r="A27" s="210"/>
      <c r="B27" s="228"/>
      <c r="C27" s="228"/>
      <c r="D27" s="83" t="s">
        <v>31</v>
      </c>
      <c r="E27" s="20">
        <v>1386.9</v>
      </c>
      <c r="F27" s="20">
        <v>1465.1</v>
      </c>
      <c r="G27" s="22">
        <v>1465.1</v>
      </c>
      <c r="H27" s="22">
        <f t="shared" si="2"/>
        <v>0</v>
      </c>
      <c r="I27" s="22">
        <f>G27/F27*100</f>
        <v>100</v>
      </c>
      <c r="J27" s="149"/>
    </row>
    <row r="28" spans="1:14" s="15" customFormat="1" ht="97.8" customHeight="1" x14ac:dyDescent="0.25">
      <c r="A28" s="179" t="s">
        <v>14</v>
      </c>
      <c r="B28" s="234" t="s">
        <v>80</v>
      </c>
      <c r="C28" s="234" t="s">
        <v>11</v>
      </c>
      <c r="D28" s="81" t="s">
        <v>1</v>
      </c>
      <c r="E28" s="12">
        <f>SUM(E29:E32)</f>
        <v>9585.7000000000007</v>
      </c>
      <c r="F28" s="12">
        <f>SUM(F29:F32)</f>
        <v>9585.7000000000007</v>
      </c>
      <c r="G28" s="14">
        <f>SUM(G29:G32)</f>
        <v>9585.7000000000007</v>
      </c>
      <c r="H28" s="14">
        <f t="shared" si="2"/>
        <v>0</v>
      </c>
      <c r="I28" s="14">
        <f>G28/F28*100</f>
        <v>100</v>
      </c>
      <c r="J28" s="150" t="s">
        <v>110</v>
      </c>
    </row>
    <row r="29" spans="1:14" s="15" customFormat="1" ht="97.8" customHeight="1" x14ac:dyDescent="0.25">
      <c r="A29" s="180"/>
      <c r="B29" s="235"/>
      <c r="C29" s="235"/>
      <c r="D29" s="82" t="s">
        <v>2</v>
      </c>
      <c r="E29" s="16">
        <v>0</v>
      </c>
      <c r="F29" s="16">
        <v>0</v>
      </c>
      <c r="G29" s="18">
        <v>0</v>
      </c>
      <c r="H29" s="18">
        <f t="shared" si="2"/>
        <v>0</v>
      </c>
      <c r="I29" s="18">
        <v>0</v>
      </c>
      <c r="J29" s="151"/>
    </row>
    <row r="30" spans="1:14" s="15" customFormat="1" ht="97.8" customHeight="1" x14ac:dyDescent="0.25">
      <c r="A30" s="181"/>
      <c r="B30" s="236"/>
      <c r="C30" s="236"/>
      <c r="D30" s="82" t="s">
        <v>3</v>
      </c>
      <c r="E30" s="17">
        <v>3082.7</v>
      </c>
      <c r="F30" s="17">
        <v>3082.7</v>
      </c>
      <c r="G30" s="21">
        <v>3082.7</v>
      </c>
      <c r="H30" s="18">
        <f t="shared" si="2"/>
        <v>0</v>
      </c>
      <c r="I30" s="18">
        <v>0</v>
      </c>
      <c r="J30" s="151"/>
    </row>
    <row r="31" spans="1:14" s="15" customFormat="1" ht="97.8" customHeight="1" x14ac:dyDescent="0.25">
      <c r="A31" s="181"/>
      <c r="B31" s="236"/>
      <c r="C31" s="236"/>
      <c r="D31" s="82" t="s">
        <v>4</v>
      </c>
      <c r="E31" s="17">
        <v>6503</v>
      </c>
      <c r="F31" s="17">
        <v>6503</v>
      </c>
      <c r="G31" s="21">
        <v>6503</v>
      </c>
      <c r="H31" s="18">
        <f t="shared" si="2"/>
        <v>0</v>
      </c>
      <c r="I31" s="18">
        <f>G31/F31*100</f>
        <v>100</v>
      </c>
      <c r="J31" s="151"/>
    </row>
    <row r="32" spans="1:14" s="15" customFormat="1" ht="97.8" customHeight="1" thickBot="1" x14ac:dyDescent="0.3">
      <c r="A32" s="181"/>
      <c r="B32" s="236"/>
      <c r="C32" s="236"/>
      <c r="D32" s="23" t="s">
        <v>31</v>
      </c>
      <c r="E32" s="24">
        <v>0</v>
      </c>
      <c r="F32" s="24">
        <v>0</v>
      </c>
      <c r="G32" s="26">
        <v>0</v>
      </c>
      <c r="H32" s="26">
        <f>G32-F32</f>
        <v>0</v>
      </c>
      <c r="I32" s="26">
        <v>0</v>
      </c>
      <c r="J32" s="152"/>
    </row>
    <row r="33" spans="1:14" s="45" customFormat="1" ht="48.75" customHeight="1" x14ac:dyDescent="0.25">
      <c r="A33" s="182"/>
      <c r="B33" s="236"/>
      <c r="C33" s="229" t="s">
        <v>53</v>
      </c>
      <c r="D33" s="44" t="s">
        <v>1</v>
      </c>
      <c r="E33" s="17">
        <f>SUM(E34:E37)</f>
        <v>11411.4</v>
      </c>
      <c r="F33" s="17">
        <f>SUM(F34:F37)</f>
        <v>11411.4</v>
      </c>
      <c r="G33" s="17">
        <f>SUM(G34:G37)</f>
        <v>11411.4</v>
      </c>
      <c r="H33" s="31">
        <f>H36</f>
        <v>0</v>
      </c>
      <c r="I33" s="18">
        <f>G33/F33*100</f>
        <v>100</v>
      </c>
      <c r="J33" s="211" t="s">
        <v>106</v>
      </c>
    </row>
    <row r="34" spans="1:14" s="45" customFormat="1" ht="48.75" customHeight="1" x14ac:dyDescent="0.25">
      <c r="A34" s="182"/>
      <c r="B34" s="236"/>
      <c r="C34" s="230"/>
      <c r="D34" s="44" t="s">
        <v>2</v>
      </c>
      <c r="E34" s="17">
        <v>0</v>
      </c>
      <c r="F34" s="17">
        <v>0</v>
      </c>
      <c r="G34" s="21">
        <v>0</v>
      </c>
      <c r="H34" s="31">
        <f>G34-F34</f>
        <v>0</v>
      </c>
      <c r="I34" s="18">
        <v>0</v>
      </c>
      <c r="J34" s="212"/>
    </row>
    <row r="35" spans="1:14" s="45" customFormat="1" ht="48.75" customHeight="1" x14ac:dyDescent="0.25">
      <c r="A35" s="182"/>
      <c r="B35" s="236"/>
      <c r="C35" s="230"/>
      <c r="D35" s="44" t="s">
        <v>3</v>
      </c>
      <c r="E35" s="17">
        <v>0</v>
      </c>
      <c r="F35" s="17">
        <v>0</v>
      </c>
      <c r="G35" s="21">
        <v>0</v>
      </c>
      <c r="H35" s="31">
        <f>G35-F35</f>
        <v>0</v>
      </c>
      <c r="I35" s="18">
        <v>0</v>
      </c>
      <c r="J35" s="212"/>
    </row>
    <row r="36" spans="1:14" s="45" customFormat="1" ht="48.75" customHeight="1" x14ac:dyDescent="0.25">
      <c r="A36" s="182"/>
      <c r="B36" s="236"/>
      <c r="C36" s="230"/>
      <c r="D36" s="44" t="s">
        <v>4</v>
      </c>
      <c r="E36" s="17">
        <v>11411.4</v>
      </c>
      <c r="F36" s="17">
        <v>11411.4</v>
      </c>
      <c r="G36" s="21">
        <v>11411.4</v>
      </c>
      <c r="H36" s="31">
        <f>G36-F36</f>
        <v>0</v>
      </c>
      <c r="I36" s="18">
        <f>G36/F36*100</f>
        <v>100</v>
      </c>
      <c r="J36" s="212"/>
    </row>
    <row r="37" spans="1:14" s="45" customFormat="1" ht="48.75" customHeight="1" thickBot="1" x14ac:dyDescent="0.3">
      <c r="A37" s="183"/>
      <c r="B37" s="237"/>
      <c r="C37" s="231"/>
      <c r="D37" s="46" t="s">
        <v>31</v>
      </c>
      <c r="E37" s="20">
        <v>0</v>
      </c>
      <c r="F37" s="20">
        <v>0</v>
      </c>
      <c r="G37" s="22">
        <v>0</v>
      </c>
      <c r="H37" s="22">
        <f>G37-F37</f>
        <v>0</v>
      </c>
      <c r="I37" s="22">
        <v>0</v>
      </c>
      <c r="J37" s="213"/>
    </row>
    <row r="38" spans="1:14" ht="39.75" customHeight="1" x14ac:dyDescent="0.25">
      <c r="A38" s="189" t="s">
        <v>15</v>
      </c>
      <c r="B38" s="135" t="s">
        <v>79</v>
      </c>
      <c r="C38" s="135" t="s">
        <v>8</v>
      </c>
      <c r="D38" s="78" t="s">
        <v>1</v>
      </c>
      <c r="E38" s="13">
        <f>SUM(E39:E42)</f>
        <v>0</v>
      </c>
      <c r="F38" s="13">
        <f>SUM(F39:F42)</f>
        <v>0</v>
      </c>
      <c r="G38" s="27">
        <f>SUM(G39:G42)</f>
        <v>0</v>
      </c>
      <c r="H38" s="27">
        <f t="shared" si="2"/>
        <v>0</v>
      </c>
      <c r="I38" s="27">
        <v>0</v>
      </c>
      <c r="J38" s="153" t="s">
        <v>50</v>
      </c>
    </row>
    <row r="39" spans="1:14" ht="39.75" customHeight="1" x14ac:dyDescent="0.25">
      <c r="A39" s="190"/>
      <c r="B39" s="136"/>
      <c r="C39" s="136"/>
      <c r="D39" s="79" t="s">
        <v>2</v>
      </c>
      <c r="E39" s="17">
        <v>0</v>
      </c>
      <c r="F39" s="17">
        <v>0</v>
      </c>
      <c r="G39" s="17">
        <v>0</v>
      </c>
      <c r="H39" s="28">
        <f t="shared" si="2"/>
        <v>0</v>
      </c>
      <c r="I39" s="28">
        <v>0</v>
      </c>
      <c r="J39" s="154"/>
    </row>
    <row r="40" spans="1:14" ht="39.75" customHeight="1" x14ac:dyDescent="0.25">
      <c r="A40" s="190"/>
      <c r="B40" s="136"/>
      <c r="C40" s="136"/>
      <c r="D40" s="79" t="s">
        <v>3</v>
      </c>
      <c r="E40" s="17">
        <v>0</v>
      </c>
      <c r="F40" s="17">
        <v>0</v>
      </c>
      <c r="G40" s="17">
        <v>0</v>
      </c>
      <c r="H40" s="28">
        <f t="shared" si="2"/>
        <v>0</v>
      </c>
      <c r="I40" s="28">
        <v>0</v>
      </c>
      <c r="J40" s="154"/>
    </row>
    <row r="41" spans="1:14" ht="39.75" customHeight="1" x14ac:dyDescent="0.25">
      <c r="A41" s="190"/>
      <c r="B41" s="136"/>
      <c r="C41" s="136"/>
      <c r="D41" s="79" t="s">
        <v>4</v>
      </c>
      <c r="E41" s="17">
        <v>0</v>
      </c>
      <c r="F41" s="17">
        <v>0</v>
      </c>
      <c r="G41" s="17">
        <v>0</v>
      </c>
      <c r="H41" s="28">
        <f t="shared" si="2"/>
        <v>0</v>
      </c>
      <c r="I41" s="28">
        <v>0</v>
      </c>
      <c r="J41" s="154"/>
      <c r="N41" s="1" t="s">
        <v>58</v>
      </c>
    </row>
    <row r="42" spans="1:14" ht="39.75" customHeight="1" thickBot="1" x14ac:dyDescent="0.3">
      <c r="A42" s="191"/>
      <c r="B42" s="137"/>
      <c r="C42" s="137"/>
      <c r="D42" s="75" t="s">
        <v>31</v>
      </c>
      <c r="E42" s="20">
        <v>0</v>
      </c>
      <c r="F42" s="20">
        <v>0</v>
      </c>
      <c r="G42" s="29">
        <v>0</v>
      </c>
      <c r="H42" s="29">
        <f t="shared" si="2"/>
        <v>0</v>
      </c>
      <c r="I42" s="28">
        <v>0</v>
      </c>
      <c r="J42" s="155"/>
    </row>
    <row r="43" spans="1:14" ht="42.75" customHeight="1" x14ac:dyDescent="0.25">
      <c r="A43" s="267" t="s">
        <v>16</v>
      </c>
      <c r="B43" s="214" t="s">
        <v>78</v>
      </c>
      <c r="C43" s="214" t="s">
        <v>8</v>
      </c>
      <c r="D43" s="78" t="s">
        <v>1</v>
      </c>
      <c r="E43" s="13">
        <f>SUM(E44:E47)</f>
        <v>0</v>
      </c>
      <c r="F43" s="13">
        <f>SUM(F44:F47)</f>
        <v>0</v>
      </c>
      <c r="G43" s="27">
        <f>SUM(G44:G47)</f>
        <v>0</v>
      </c>
      <c r="H43" s="27">
        <f t="shared" si="2"/>
        <v>0</v>
      </c>
      <c r="I43" s="27">
        <v>0</v>
      </c>
      <c r="J43" s="153" t="s">
        <v>50</v>
      </c>
    </row>
    <row r="44" spans="1:14" ht="42.75" customHeight="1" x14ac:dyDescent="0.25">
      <c r="A44" s="268"/>
      <c r="B44" s="215"/>
      <c r="C44" s="215"/>
      <c r="D44" s="79" t="s">
        <v>2</v>
      </c>
      <c r="E44" s="17">
        <v>0</v>
      </c>
      <c r="F44" s="17">
        <v>0</v>
      </c>
      <c r="G44" s="28">
        <v>0</v>
      </c>
      <c r="H44" s="28">
        <f t="shared" si="2"/>
        <v>0</v>
      </c>
      <c r="I44" s="28">
        <v>0</v>
      </c>
      <c r="J44" s="154"/>
    </row>
    <row r="45" spans="1:14" ht="42.75" customHeight="1" x14ac:dyDescent="0.25">
      <c r="A45" s="268"/>
      <c r="B45" s="215"/>
      <c r="C45" s="215"/>
      <c r="D45" s="79" t="s">
        <v>3</v>
      </c>
      <c r="E45" s="17">
        <v>0</v>
      </c>
      <c r="F45" s="17">
        <v>0</v>
      </c>
      <c r="G45" s="28">
        <v>0</v>
      </c>
      <c r="H45" s="28">
        <f t="shared" si="2"/>
        <v>0</v>
      </c>
      <c r="I45" s="28">
        <v>0</v>
      </c>
      <c r="J45" s="154"/>
    </row>
    <row r="46" spans="1:14" ht="42.75" customHeight="1" x14ac:dyDescent="0.25">
      <c r="A46" s="269"/>
      <c r="B46" s="215"/>
      <c r="C46" s="215"/>
      <c r="D46" s="79" t="s">
        <v>4</v>
      </c>
      <c r="E46" s="17">
        <v>0</v>
      </c>
      <c r="F46" s="17">
        <v>0</v>
      </c>
      <c r="G46" s="28">
        <v>0</v>
      </c>
      <c r="H46" s="28">
        <f t="shared" si="2"/>
        <v>0</v>
      </c>
      <c r="I46" s="28">
        <v>0</v>
      </c>
      <c r="J46" s="154"/>
    </row>
    <row r="47" spans="1:14" ht="42.75" customHeight="1" thickBot="1" x14ac:dyDescent="0.3">
      <c r="A47" s="270"/>
      <c r="B47" s="266"/>
      <c r="C47" s="266"/>
      <c r="D47" s="75" t="s">
        <v>31</v>
      </c>
      <c r="E47" s="20">
        <v>0</v>
      </c>
      <c r="F47" s="20">
        <v>0</v>
      </c>
      <c r="G47" s="29">
        <v>0</v>
      </c>
      <c r="H47" s="29">
        <f t="shared" si="2"/>
        <v>0</v>
      </c>
      <c r="I47" s="29">
        <v>0</v>
      </c>
      <c r="J47" s="155"/>
    </row>
    <row r="48" spans="1:14" ht="49.8" customHeight="1" x14ac:dyDescent="0.25">
      <c r="A48" s="257"/>
      <c r="B48" s="135" t="s">
        <v>66</v>
      </c>
      <c r="C48" s="135"/>
      <c r="D48" s="78" t="s">
        <v>1</v>
      </c>
      <c r="E48" s="13">
        <f>E49+E50+E51+E52</f>
        <v>95021.099999999991</v>
      </c>
      <c r="F48" s="13">
        <f>F49+F50+F51+F52</f>
        <v>95124.299999999988</v>
      </c>
      <c r="G48" s="13">
        <f>G49+G50+G51+G52</f>
        <v>94838.299999999988</v>
      </c>
      <c r="H48" s="27">
        <f t="shared" si="2"/>
        <v>-286</v>
      </c>
      <c r="I48" s="27">
        <f>G48/F48*100</f>
        <v>99.699340757303872</v>
      </c>
      <c r="J48" s="114" t="s">
        <v>50</v>
      </c>
    </row>
    <row r="49" spans="1:16" ht="49.8" customHeight="1" x14ac:dyDescent="0.25">
      <c r="A49" s="258"/>
      <c r="B49" s="136"/>
      <c r="C49" s="136"/>
      <c r="D49" s="79" t="s">
        <v>2</v>
      </c>
      <c r="E49" s="17">
        <f t="shared" ref="E49:G50" si="3">E19+E24+E39+E44+E29</f>
        <v>58.9</v>
      </c>
      <c r="F49" s="17">
        <f>F19+F24+F39+F44+F29</f>
        <v>58.9</v>
      </c>
      <c r="G49" s="17">
        <f t="shared" si="3"/>
        <v>58.9</v>
      </c>
      <c r="H49" s="28">
        <f t="shared" si="2"/>
        <v>0</v>
      </c>
      <c r="I49" s="28">
        <f>G49/F49*100</f>
        <v>100</v>
      </c>
      <c r="J49" s="115"/>
    </row>
    <row r="50" spans="1:16" ht="49.8" customHeight="1" x14ac:dyDescent="0.25">
      <c r="A50" s="258"/>
      <c r="B50" s="136"/>
      <c r="C50" s="136"/>
      <c r="D50" s="79" t="s">
        <v>3</v>
      </c>
      <c r="E50" s="17">
        <f t="shared" si="3"/>
        <v>3472</v>
      </c>
      <c r="F50" s="17">
        <f t="shared" si="3"/>
        <v>3472</v>
      </c>
      <c r="G50" s="17">
        <f t="shared" si="3"/>
        <v>3472</v>
      </c>
      <c r="H50" s="28">
        <f t="shared" si="2"/>
        <v>0</v>
      </c>
      <c r="I50" s="28">
        <f>G50/F50*100</f>
        <v>100</v>
      </c>
      <c r="J50" s="115"/>
    </row>
    <row r="51" spans="1:16" ht="49.8" customHeight="1" x14ac:dyDescent="0.25">
      <c r="A51" s="258"/>
      <c r="B51" s="136"/>
      <c r="C51" s="136"/>
      <c r="D51" s="79" t="s">
        <v>4</v>
      </c>
      <c r="E51" s="16">
        <f>E36+E31+E26+E21+E41</f>
        <v>88634</v>
      </c>
      <c r="F51" s="17">
        <f>F36+F31+F26+F21+F41</f>
        <v>88634</v>
      </c>
      <c r="G51" s="16">
        <f>G36+G31+G26+G21+G41</f>
        <v>88634</v>
      </c>
      <c r="H51" s="28">
        <f t="shared" si="2"/>
        <v>0</v>
      </c>
      <c r="I51" s="28">
        <f>G51/F51*100</f>
        <v>100</v>
      </c>
      <c r="J51" s="115"/>
      <c r="L51" s="239"/>
      <c r="M51" s="239"/>
      <c r="N51" s="239"/>
      <c r="O51" s="239"/>
      <c r="P51" s="239"/>
    </row>
    <row r="52" spans="1:16" ht="49.8" customHeight="1" thickBot="1" x14ac:dyDescent="0.3">
      <c r="A52" s="259"/>
      <c r="B52" s="137"/>
      <c r="C52" s="137"/>
      <c r="D52" s="75" t="s">
        <v>31</v>
      </c>
      <c r="E52" s="20">
        <f>E22+E27+E42+E47+E32</f>
        <v>2856.2</v>
      </c>
      <c r="F52" s="20">
        <f>F22+F27+F42+F47+F32</f>
        <v>2959.3999999999996</v>
      </c>
      <c r="G52" s="20">
        <f>G22+G27+G42+G47+G32</f>
        <v>2673.3999999999996</v>
      </c>
      <c r="H52" s="29">
        <f t="shared" si="2"/>
        <v>-286</v>
      </c>
      <c r="I52" s="29">
        <f>G52/F52*100</f>
        <v>90.335878894370481</v>
      </c>
      <c r="J52" s="116"/>
    </row>
    <row r="53" spans="1:16" ht="36" customHeight="1" thickBot="1" x14ac:dyDescent="0.3">
      <c r="A53" s="271" t="s">
        <v>73</v>
      </c>
      <c r="B53" s="272"/>
      <c r="C53" s="272"/>
      <c r="D53" s="272"/>
      <c r="E53" s="272"/>
      <c r="F53" s="272"/>
      <c r="G53" s="200"/>
      <c r="H53" s="200"/>
      <c r="I53" s="200"/>
      <c r="J53" s="201"/>
    </row>
    <row r="54" spans="1:16" ht="38.25" customHeight="1" x14ac:dyDescent="0.25">
      <c r="A54" s="189" t="s">
        <v>17</v>
      </c>
      <c r="B54" s="135" t="s">
        <v>77</v>
      </c>
      <c r="C54" s="135" t="s">
        <v>8</v>
      </c>
      <c r="D54" s="78" t="s">
        <v>1</v>
      </c>
      <c r="E54" s="13">
        <f>SUM(E55:E58)</f>
        <v>122575.6</v>
      </c>
      <c r="F54" s="13">
        <f>SUM(F56:F58)</f>
        <v>122575.6</v>
      </c>
      <c r="G54" s="27">
        <f>SUM(G55:G58)</f>
        <v>122575.6</v>
      </c>
      <c r="H54" s="27">
        <f>G54-F54</f>
        <v>0</v>
      </c>
      <c r="I54" s="27">
        <f>G54/F54*100</f>
        <v>100</v>
      </c>
      <c r="J54" s="156" t="s">
        <v>107</v>
      </c>
    </row>
    <row r="55" spans="1:16" ht="38.25" customHeight="1" x14ac:dyDescent="0.25">
      <c r="A55" s="190"/>
      <c r="B55" s="136"/>
      <c r="C55" s="136"/>
      <c r="D55" s="79" t="s">
        <v>2</v>
      </c>
      <c r="E55" s="17">
        <f>SUM(F55:F55)</f>
        <v>0</v>
      </c>
      <c r="F55" s="47">
        <v>0</v>
      </c>
      <c r="G55" s="28">
        <v>0</v>
      </c>
      <c r="H55" s="28">
        <f>G55-F55</f>
        <v>0</v>
      </c>
      <c r="I55" s="28">
        <v>0</v>
      </c>
      <c r="J55" s="157"/>
    </row>
    <row r="56" spans="1:16" ht="38.25" customHeight="1" x14ac:dyDescent="0.25">
      <c r="A56" s="190"/>
      <c r="B56" s="136"/>
      <c r="C56" s="136"/>
      <c r="D56" s="79" t="s">
        <v>3</v>
      </c>
      <c r="E56" s="17">
        <f>SUM(F56:F56)</f>
        <v>0</v>
      </c>
      <c r="F56" s="17">
        <v>0</v>
      </c>
      <c r="G56" s="28">
        <v>0</v>
      </c>
      <c r="H56" s="28">
        <f t="shared" ref="H56:H93" si="4">G56-F56</f>
        <v>0</v>
      </c>
      <c r="I56" s="28">
        <v>0</v>
      </c>
      <c r="J56" s="157"/>
    </row>
    <row r="57" spans="1:16" ht="38.25" customHeight="1" x14ac:dyDescent="0.25">
      <c r="A57" s="190"/>
      <c r="B57" s="136"/>
      <c r="C57" s="136"/>
      <c r="D57" s="79" t="s">
        <v>4</v>
      </c>
      <c r="E57" s="17">
        <v>119733</v>
      </c>
      <c r="F57" s="17">
        <v>119733</v>
      </c>
      <c r="G57" s="28">
        <v>119733</v>
      </c>
      <c r="H57" s="28">
        <f t="shared" si="4"/>
        <v>0</v>
      </c>
      <c r="I57" s="28">
        <f>G57/F57*100</f>
        <v>100</v>
      </c>
      <c r="J57" s="157"/>
      <c r="K57" s="30"/>
    </row>
    <row r="58" spans="1:16" ht="38.25" customHeight="1" thickBot="1" x14ac:dyDescent="0.3">
      <c r="A58" s="242"/>
      <c r="B58" s="243"/>
      <c r="C58" s="243"/>
      <c r="D58" s="48" t="s">
        <v>31</v>
      </c>
      <c r="E58" s="25">
        <v>2842.6</v>
      </c>
      <c r="F58" s="25">
        <v>2842.6</v>
      </c>
      <c r="G58" s="31">
        <v>2842.6</v>
      </c>
      <c r="H58" s="31">
        <f t="shared" si="4"/>
        <v>0</v>
      </c>
      <c r="I58" s="31">
        <f>G58/F58*100</f>
        <v>100</v>
      </c>
      <c r="J58" s="157"/>
    </row>
    <row r="59" spans="1:16" ht="39" customHeight="1" x14ac:dyDescent="0.25">
      <c r="A59" s="189" t="s">
        <v>18</v>
      </c>
      <c r="B59" s="253" t="s">
        <v>56</v>
      </c>
      <c r="C59" s="135" t="s">
        <v>8</v>
      </c>
      <c r="D59" s="78" t="s">
        <v>1</v>
      </c>
      <c r="E59" s="13">
        <f>E62</f>
        <v>150</v>
      </c>
      <c r="F59" s="13">
        <f>SUM(F60:F63)</f>
        <v>150</v>
      </c>
      <c r="G59" s="27">
        <f>SUM(G60:G63)</f>
        <v>150</v>
      </c>
      <c r="H59" s="27">
        <f t="shared" si="4"/>
        <v>0</v>
      </c>
      <c r="I59" s="27">
        <f>G59/F59*100</f>
        <v>100</v>
      </c>
      <c r="J59" s="276" t="s">
        <v>108</v>
      </c>
    </row>
    <row r="60" spans="1:16" ht="39" customHeight="1" x14ac:dyDescent="0.25">
      <c r="A60" s="190"/>
      <c r="B60" s="254"/>
      <c r="C60" s="136"/>
      <c r="D60" s="79" t="s">
        <v>2</v>
      </c>
      <c r="E60" s="17">
        <f>SUM(F60:F60)</f>
        <v>0</v>
      </c>
      <c r="F60" s="17">
        <v>0</v>
      </c>
      <c r="G60" s="28">
        <v>0</v>
      </c>
      <c r="H60" s="28">
        <f t="shared" si="4"/>
        <v>0</v>
      </c>
      <c r="I60" s="28">
        <v>0</v>
      </c>
      <c r="J60" s="277"/>
    </row>
    <row r="61" spans="1:16" ht="39" customHeight="1" x14ac:dyDescent="0.25">
      <c r="A61" s="190"/>
      <c r="B61" s="254"/>
      <c r="C61" s="136"/>
      <c r="D61" s="79" t="s">
        <v>3</v>
      </c>
      <c r="E61" s="17">
        <f>SUM(F61:F61)</f>
        <v>0</v>
      </c>
      <c r="F61" s="17">
        <v>0</v>
      </c>
      <c r="G61" s="28">
        <v>0</v>
      </c>
      <c r="H61" s="28">
        <f t="shared" si="4"/>
        <v>0</v>
      </c>
      <c r="I61" s="28">
        <v>0</v>
      </c>
      <c r="J61" s="277"/>
    </row>
    <row r="62" spans="1:16" ht="39" customHeight="1" x14ac:dyDescent="0.25">
      <c r="A62" s="190"/>
      <c r="B62" s="254"/>
      <c r="C62" s="136"/>
      <c r="D62" s="79" t="s">
        <v>4</v>
      </c>
      <c r="E62" s="17">
        <v>150</v>
      </c>
      <c r="F62" s="17">
        <v>150</v>
      </c>
      <c r="G62" s="28">
        <v>150</v>
      </c>
      <c r="H62" s="28">
        <f t="shared" si="4"/>
        <v>0</v>
      </c>
      <c r="I62" s="28">
        <f>G62/F62*100</f>
        <v>100</v>
      </c>
      <c r="J62" s="277"/>
    </row>
    <row r="63" spans="1:16" ht="39" customHeight="1" x14ac:dyDescent="0.25">
      <c r="A63" s="190"/>
      <c r="B63" s="254"/>
      <c r="C63" s="136"/>
      <c r="D63" s="74" t="s">
        <v>31</v>
      </c>
      <c r="E63" s="17">
        <f>SUM(F63:F63)</f>
        <v>0</v>
      </c>
      <c r="F63" s="17">
        <v>0</v>
      </c>
      <c r="G63" s="28">
        <v>0</v>
      </c>
      <c r="H63" s="28">
        <f t="shared" si="4"/>
        <v>0</v>
      </c>
      <c r="I63" s="28">
        <v>0</v>
      </c>
      <c r="J63" s="277"/>
    </row>
    <row r="64" spans="1:16" s="15" customFormat="1" ht="44.25" customHeight="1" x14ac:dyDescent="0.25">
      <c r="A64" s="190"/>
      <c r="B64" s="254"/>
      <c r="C64" s="136" t="s">
        <v>53</v>
      </c>
      <c r="D64" s="79" t="s">
        <v>1</v>
      </c>
      <c r="E64" s="17">
        <f>SUM(E65:E68)</f>
        <v>2346.6</v>
      </c>
      <c r="F64" s="17">
        <f>SUM(F65:F68)</f>
        <v>2346.6</v>
      </c>
      <c r="G64" s="17">
        <f>SUM(G65:G68)</f>
        <v>2346.6</v>
      </c>
      <c r="H64" s="21">
        <f>G64-F64</f>
        <v>0</v>
      </c>
      <c r="I64" s="21">
        <f>G64/F64*100</f>
        <v>100</v>
      </c>
      <c r="J64" s="277" t="s">
        <v>109</v>
      </c>
    </row>
    <row r="65" spans="1:10" s="15" customFormat="1" ht="44.25" customHeight="1" x14ac:dyDescent="0.25">
      <c r="A65" s="190"/>
      <c r="B65" s="254"/>
      <c r="C65" s="136"/>
      <c r="D65" s="79" t="s">
        <v>2</v>
      </c>
      <c r="E65" s="17">
        <v>0</v>
      </c>
      <c r="F65" s="17">
        <v>0</v>
      </c>
      <c r="G65" s="21">
        <v>0</v>
      </c>
      <c r="H65" s="21">
        <f>G65-F65</f>
        <v>0</v>
      </c>
      <c r="I65" s="21">
        <v>0</v>
      </c>
      <c r="J65" s="277"/>
    </row>
    <row r="66" spans="1:10" s="15" customFormat="1" ht="44.25" customHeight="1" x14ac:dyDescent="0.25">
      <c r="A66" s="190"/>
      <c r="B66" s="254"/>
      <c r="C66" s="136"/>
      <c r="D66" s="79" t="s">
        <v>3</v>
      </c>
      <c r="E66" s="17">
        <v>0</v>
      </c>
      <c r="F66" s="17">
        <v>0</v>
      </c>
      <c r="G66" s="21">
        <v>0</v>
      </c>
      <c r="H66" s="21">
        <f>G66-F66</f>
        <v>0</v>
      </c>
      <c r="I66" s="21">
        <v>0</v>
      </c>
      <c r="J66" s="277"/>
    </row>
    <row r="67" spans="1:10" s="15" customFormat="1" ht="44.25" customHeight="1" x14ac:dyDescent="0.25">
      <c r="A67" s="190"/>
      <c r="B67" s="254"/>
      <c r="C67" s="136"/>
      <c r="D67" s="79" t="s">
        <v>4</v>
      </c>
      <c r="E67" s="17">
        <v>2346.6</v>
      </c>
      <c r="F67" s="17">
        <v>2346.6</v>
      </c>
      <c r="G67" s="21">
        <v>2346.6</v>
      </c>
      <c r="H67" s="21">
        <f>G67-F67</f>
        <v>0</v>
      </c>
      <c r="I67" s="21">
        <f>G67/F67*100</f>
        <v>100</v>
      </c>
      <c r="J67" s="277"/>
    </row>
    <row r="68" spans="1:10" s="15" customFormat="1" ht="44.25" customHeight="1" thickBot="1" x14ac:dyDescent="0.3">
      <c r="A68" s="191"/>
      <c r="B68" s="255"/>
      <c r="C68" s="137"/>
      <c r="D68" s="80" t="s">
        <v>31</v>
      </c>
      <c r="E68" s="20">
        <v>0</v>
      </c>
      <c r="F68" s="20">
        <v>0</v>
      </c>
      <c r="G68" s="22">
        <v>0</v>
      </c>
      <c r="H68" s="22">
        <f>G68-F68</f>
        <v>0</v>
      </c>
      <c r="I68" s="22">
        <v>0</v>
      </c>
      <c r="J68" s="278"/>
    </row>
    <row r="69" spans="1:10" ht="39" customHeight="1" x14ac:dyDescent="0.25">
      <c r="A69" s="268" t="s">
        <v>19</v>
      </c>
      <c r="B69" s="215" t="s">
        <v>76</v>
      </c>
      <c r="C69" s="215" t="s">
        <v>8</v>
      </c>
      <c r="D69" s="49" t="s">
        <v>1</v>
      </c>
      <c r="E69" s="50">
        <f>SUM(E70:E73)</f>
        <v>167549.29999999999</v>
      </c>
      <c r="F69" s="50">
        <f>SUM(F70:F73)</f>
        <v>167549.29999999999</v>
      </c>
      <c r="G69" s="33">
        <f>SUM(G70:G73)</f>
        <v>167439</v>
      </c>
      <c r="H69" s="33">
        <f t="shared" si="4"/>
        <v>-110.29999999998836</v>
      </c>
      <c r="I69" s="33">
        <f>G69/F69*100</f>
        <v>99.934168629770468</v>
      </c>
      <c r="J69" s="246" t="s">
        <v>111</v>
      </c>
    </row>
    <row r="70" spans="1:10" ht="39" customHeight="1" x14ac:dyDescent="0.25">
      <c r="A70" s="268"/>
      <c r="B70" s="215"/>
      <c r="C70" s="215"/>
      <c r="D70" s="79" t="s">
        <v>2</v>
      </c>
      <c r="E70" s="17">
        <f>SUM(F70:F70)</f>
        <v>0</v>
      </c>
      <c r="F70" s="17">
        <v>0</v>
      </c>
      <c r="G70" s="28">
        <v>0</v>
      </c>
      <c r="H70" s="28">
        <f t="shared" si="4"/>
        <v>0</v>
      </c>
      <c r="I70" s="28">
        <v>0</v>
      </c>
      <c r="J70" s="157"/>
    </row>
    <row r="71" spans="1:10" ht="39" customHeight="1" x14ac:dyDescent="0.25">
      <c r="A71" s="268"/>
      <c r="B71" s="215"/>
      <c r="C71" s="216"/>
      <c r="D71" s="79" t="s">
        <v>3</v>
      </c>
      <c r="E71" s="17">
        <v>0</v>
      </c>
      <c r="F71" s="17">
        <v>0</v>
      </c>
      <c r="G71" s="28">
        <v>0</v>
      </c>
      <c r="H71" s="28">
        <f>G71-F71</f>
        <v>0</v>
      </c>
      <c r="I71" s="28">
        <v>0</v>
      </c>
      <c r="J71" s="157"/>
    </row>
    <row r="72" spans="1:10" s="2" customFormat="1" ht="39" customHeight="1" x14ac:dyDescent="0.25">
      <c r="A72" s="268"/>
      <c r="B72" s="215"/>
      <c r="C72" s="216"/>
      <c r="D72" s="79" t="s">
        <v>4</v>
      </c>
      <c r="E72" s="17">
        <v>147653.5</v>
      </c>
      <c r="F72" s="17">
        <v>147653.5</v>
      </c>
      <c r="G72" s="21">
        <v>147653.5</v>
      </c>
      <c r="H72" s="21">
        <f t="shared" si="4"/>
        <v>0</v>
      </c>
      <c r="I72" s="21">
        <f>G72/F72*100</f>
        <v>100</v>
      </c>
      <c r="J72" s="157"/>
    </row>
    <row r="73" spans="1:10" ht="39" customHeight="1" thickBot="1" x14ac:dyDescent="0.3">
      <c r="A73" s="268"/>
      <c r="B73" s="215"/>
      <c r="C73" s="216"/>
      <c r="D73" s="48" t="s">
        <v>31</v>
      </c>
      <c r="E73" s="25">
        <v>19895.8</v>
      </c>
      <c r="F73" s="25">
        <v>19895.8</v>
      </c>
      <c r="G73" s="31">
        <v>19785.5</v>
      </c>
      <c r="H73" s="31">
        <f t="shared" si="4"/>
        <v>-110.29999999999927</v>
      </c>
      <c r="I73" s="31">
        <f>G73/F73*100</f>
        <v>99.445611636626836</v>
      </c>
      <c r="J73" s="247"/>
    </row>
    <row r="74" spans="1:10" ht="36" hidden="1" customHeight="1" x14ac:dyDescent="0.25">
      <c r="A74" s="273"/>
      <c r="B74" s="216"/>
      <c r="C74" s="113" t="s">
        <v>22</v>
      </c>
      <c r="D74" s="78" t="s">
        <v>1</v>
      </c>
      <c r="E74" s="13">
        <f>SUM(E75:E78)</f>
        <v>0</v>
      </c>
      <c r="F74" s="13">
        <f>SUM(F75:F78)</f>
        <v>0</v>
      </c>
      <c r="G74" s="27">
        <f>SUM(G75:G78)</f>
        <v>0</v>
      </c>
      <c r="H74" s="27">
        <f t="shared" si="4"/>
        <v>0</v>
      </c>
      <c r="I74" s="27">
        <v>0</v>
      </c>
      <c r="J74" s="158" t="s">
        <v>50</v>
      </c>
    </row>
    <row r="75" spans="1:10" ht="36" hidden="1" customHeight="1" x14ac:dyDescent="0.25">
      <c r="A75" s="273"/>
      <c r="B75" s="216"/>
      <c r="C75" s="240"/>
      <c r="D75" s="79" t="s">
        <v>2</v>
      </c>
      <c r="E75" s="17">
        <f>SUM(F75:F75)</f>
        <v>0</v>
      </c>
      <c r="F75" s="17">
        <v>0</v>
      </c>
      <c r="G75" s="28">
        <v>0</v>
      </c>
      <c r="H75" s="28">
        <f t="shared" si="4"/>
        <v>0</v>
      </c>
      <c r="I75" s="28">
        <v>0</v>
      </c>
      <c r="J75" s="159"/>
    </row>
    <row r="76" spans="1:10" ht="36" hidden="1" customHeight="1" x14ac:dyDescent="0.25">
      <c r="A76" s="273"/>
      <c r="B76" s="216"/>
      <c r="C76" s="240"/>
      <c r="D76" s="79" t="s">
        <v>3</v>
      </c>
      <c r="E76" s="17">
        <f>SUM(F76:F76)</f>
        <v>0</v>
      </c>
      <c r="F76" s="17">
        <v>0</v>
      </c>
      <c r="G76" s="28">
        <v>0</v>
      </c>
      <c r="H76" s="28">
        <f t="shared" si="4"/>
        <v>0</v>
      </c>
      <c r="I76" s="28">
        <v>0</v>
      </c>
      <c r="J76" s="159"/>
    </row>
    <row r="77" spans="1:10" ht="36" hidden="1" customHeight="1" x14ac:dyDescent="0.25">
      <c r="A77" s="273"/>
      <c r="B77" s="216"/>
      <c r="C77" s="240"/>
      <c r="D77" s="79" t="s">
        <v>4</v>
      </c>
      <c r="E77" s="17">
        <v>0</v>
      </c>
      <c r="F77" s="17">
        <v>0</v>
      </c>
      <c r="G77" s="28">
        <v>0</v>
      </c>
      <c r="H77" s="28">
        <f t="shared" si="4"/>
        <v>0</v>
      </c>
      <c r="I77" s="28">
        <v>0</v>
      </c>
      <c r="J77" s="159"/>
    </row>
    <row r="78" spans="1:10" ht="36" hidden="1" customHeight="1" thickBot="1" x14ac:dyDescent="0.3">
      <c r="A78" s="273"/>
      <c r="B78" s="216"/>
      <c r="C78" s="241"/>
      <c r="D78" s="75" t="s">
        <v>31</v>
      </c>
      <c r="E78" s="20">
        <f>SUM(F78:F78)</f>
        <v>0</v>
      </c>
      <c r="F78" s="20">
        <v>0</v>
      </c>
      <c r="G78" s="29">
        <v>0</v>
      </c>
      <c r="H78" s="29">
        <f t="shared" si="4"/>
        <v>0</v>
      </c>
      <c r="I78" s="29">
        <v>0</v>
      </c>
      <c r="J78" s="160"/>
    </row>
    <row r="79" spans="1:10" ht="36" hidden="1" customHeight="1" x14ac:dyDescent="0.25">
      <c r="A79" s="273"/>
      <c r="B79" s="95"/>
      <c r="C79" s="214" t="s">
        <v>30</v>
      </c>
      <c r="D79" s="49" t="s">
        <v>1</v>
      </c>
      <c r="E79" s="50">
        <f>SUM(E80:E83)</f>
        <v>0</v>
      </c>
      <c r="F79" s="50">
        <f>SUM(F80:F83)</f>
        <v>0</v>
      </c>
      <c r="G79" s="33">
        <f>SUM(G80:G83)</f>
        <v>0</v>
      </c>
      <c r="H79" s="33">
        <f t="shared" si="4"/>
        <v>0</v>
      </c>
      <c r="I79" s="33">
        <v>0</v>
      </c>
      <c r="J79" s="158" t="s">
        <v>50</v>
      </c>
    </row>
    <row r="80" spans="1:10" ht="36" hidden="1" customHeight="1" x14ac:dyDescent="0.25">
      <c r="A80" s="273"/>
      <c r="B80" s="95"/>
      <c r="C80" s="215"/>
      <c r="D80" s="79" t="s">
        <v>2</v>
      </c>
      <c r="E80" s="17">
        <f>SUM(F80:F80)</f>
        <v>0</v>
      </c>
      <c r="F80" s="17">
        <v>0</v>
      </c>
      <c r="G80" s="28">
        <v>0</v>
      </c>
      <c r="H80" s="28">
        <f t="shared" si="4"/>
        <v>0</v>
      </c>
      <c r="I80" s="28">
        <v>0</v>
      </c>
      <c r="J80" s="159"/>
    </row>
    <row r="81" spans="1:12" ht="36" hidden="1" customHeight="1" x14ac:dyDescent="0.25">
      <c r="A81" s="273"/>
      <c r="B81" s="95"/>
      <c r="C81" s="215"/>
      <c r="D81" s="79" t="s">
        <v>3</v>
      </c>
      <c r="E81" s="17">
        <f>SUM(F81:F81)</f>
        <v>0</v>
      </c>
      <c r="F81" s="17">
        <v>0</v>
      </c>
      <c r="G81" s="28">
        <v>0</v>
      </c>
      <c r="H81" s="28">
        <f t="shared" si="4"/>
        <v>0</v>
      </c>
      <c r="I81" s="28">
        <v>0</v>
      </c>
      <c r="J81" s="159"/>
    </row>
    <row r="82" spans="1:12" ht="36" hidden="1" customHeight="1" x14ac:dyDescent="0.25">
      <c r="A82" s="273"/>
      <c r="B82" s="95"/>
      <c r="C82" s="215"/>
      <c r="D82" s="79" t="s">
        <v>4</v>
      </c>
      <c r="E82" s="17">
        <v>0</v>
      </c>
      <c r="F82" s="17">
        <v>0</v>
      </c>
      <c r="G82" s="28">
        <v>0</v>
      </c>
      <c r="H82" s="28">
        <f t="shared" si="4"/>
        <v>0</v>
      </c>
      <c r="I82" s="28">
        <v>0</v>
      </c>
      <c r="J82" s="159"/>
    </row>
    <row r="83" spans="1:12" ht="36" hidden="1" customHeight="1" thickBot="1" x14ac:dyDescent="0.3">
      <c r="A83" s="274"/>
      <c r="B83" s="96"/>
      <c r="C83" s="266"/>
      <c r="D83" s="75" t="s">
        <v>31</v>
      </c>
      <c r="E83" s="20">
        <f>SUM(F83:F83)</f>
        <v>0</v>
      </c>
      <c r="F83" s="20">
        <v>0</v>
      </c>
      <c r="G83" s="29">
        <v>0</v>
      </c>
      <c r="H83" s="29">
        <f t="shared" si="4"/>
        <v>0</v>
      </c>
      <c r="I83" s="29">
        <v>0</v>
      </c>
      <c r="J83" s="160"/>
    </row>
    <row r="84" spans="1:12" ht="40.5" customHeight="1" x14ac:dyDescent="0.25">
      <c r="A84" s="189" t="s">
        <v>20</v>
      </c>
      <c r="B84" s="135" t="s">
        <v>75</v>
      </c>
      <c r="C84" s="214" t="s">
        <v>8</v>
      </c>
      <c r="D84" s="78" t="s">
        <v>1</v>
      </c>
      <c r="E84" s="13">
        <f>SUM(E85:E88)</f>
        <v>0</v>
      </c>
      <c r="F84" s="13">
        <f>SUM(F85:F88)</f>
        <v>0</v>
      </c>
      <c r="G84" s="27">
        <v>0</v>
      </c>
      <c r="H84" s="27">
        <f t="shared" si="4"/>
        <v>0</v>
      </c>
      <c r="I84" s="27">
        <v>0</v>
      </c>
      <c r="J84" s="114" t="s">
        <v>50</v>
      </c>
    </row>
    <row r="85" spans="1:12" ht="40.5" customHeight="1" x14ac:dyDescent="0.25">
      <c r="A85" s="190"/>
      <c r="B85" s="136"/>
      <c r="C85" s="215"/>
      <c r="D85" s="79" t="s">
        <v>2</v>
      </c>
      <c r="E85" s="17">
        <f>SUM(F85:F85)</f>
        <v>0</v>
      </c>
      <c r="F85" s="17">
        <v>0</v>
      </c>
      <c r="G85" s="28">
        <v>0</v>
      </c>
      <c r="H85" s="28">
        <f t="shared" si="4"/>
        <v>0</v>
      </c>
      <c r="I85" s="28">
        <v>0</v>
      </c>
      <c r="J85" s="115"/>
    </row>
    <row r="86" spans="1:12" ht="40.5" customHeight="1" x14ac:dyDescent="0.25">
      <c r="A86" s="190"/>
      <c r="B86" s="136"/>
      <c r="C86" s="216"/>
      <c r="D86" s="79" t="s">
        <v>3</v>
      </c>
      <c r="E86" s="17">
        <f>SUM(F86:F86)</f>
        <v>0</v>
      </c>
      <c r="F86" s="17">
        <v>0</v>
      </c>
      <c r="G86" s="28">
        <v>0</v>
      </c>
      <c r="H86" s="28">
        <f t="shared" si="4"/>
        <v>0</v>
      </c>
      <c r="I86" s="28">
        <v>0</v>
      </c>
      <c r="J86" s="115"/>
    </row>
    <row r="87" spans="1:12" ht="40.5" customHeight="1" x14ac:dyDescent="0.25">
      <c r="A87" s="190"/>
      <c r="B87" s="136"/>
      <c r="C87" s="216"/>
      <c r="D87" s="79" t="s">
        <v>4</v>
      </c>
      <c r="E87" s="17">
        <f>SUM(F87:F87)</f>
        <v>0</v>
      </c>
      <c r="F87" s="17">
        <v>0</v>
      </c>
      <c r="G87" s="28">
        <v>0</v>
      </c>
      <c r="H87" s="28">
        <f t="shared" si="4"/>
        <v>0</v>
      </c>
      <c r="I87" s="28">
        <v>0</v>
      </c>
      <c r="J87" s="115"/>
    </row>
    <row r="88" spans="1:12" ht="40.5" customHeight="1" thickBot="1" x14ac:dyDescent="0.3">
      <c r="A88" s="191"/>
      <c r="B88" s="137"/>
      <c r="C88" s="217"/>
      <c r="D88" s="75" t="s">
        <v>31</v>
      </c>
      <c r="E88" s="20">
        <f>SUM(F88:F88)</f>
        <v>0</v>
      </c>
      <c r="F88" s="20">
        <v>0</v>
      </c>
      <c r="G88" s="29">
        <v>0</v>
      </c>
      <c r="H88" s="29">
        <f t="shared" si="4"/>
        <v>0</v>
      </c>
      <c r="I88" s="29">
        <v>0</v>
      </c>
      <c r="J88" s="116"/>
    </row>
    <row r="89" spans="1:12" ht="40.5" customHeight="1" x14ac:dyDescent="0.25">
      <c r="A89" s="257"/>
      <c r="B89" s="135" t="s">
        <v>67</v>
      </c>
      <c r="C89" s="135"/>
      <c r="D89" s="78" t="s">
        <v>1</v>
      </c>
      <c r="E89" s="13">
        <f>SUM(E90:E93)</f>
        <v>292621.5</v>
      </c>
      <c r="F89" s="13">
        <f>SUM(F90:F93)</f>
        <v>292621.5</v>
      </c>
      <c r="G89" s="13">
        <f>SUM(G90:G93)</f>
        <v>292511.19999999995</v>
      </c>
      <c r="H89" s="27">
        <f t="shared" si="4"/>
        <v>-110.30000000004657</v>
      </c>
      <c r="I89" s="27">
        <f>G89/F89*100</f>
        <v>99.96230625569207</v>
      </c>
      <c r="J89" s="114" t="s">
        <v>50</v>
      </c>
    </row>
    <row r="90" spans="1:12" ht="40.5" customHeight="1" x14ac:dyDescent="0.25">
      <c r="A90" s="258"/>
      <c r="B90" s="136"/>
      <c r="C90" s="136"/>
      <c r="D90" s="79" t="s">
        <v>2</v>
      </c>
      <c r="E90" s="17">
        <f>SUM(F90:F90)</f>
        <v>0</v>
      </c>
      <c r="F90" s="17">
        <f>SUM(G90:G90)</f>
        <v>0</v>
      </c>
      <c r="G90" s="17">
        <v>0</v>
      </c>
      <c r="H90" s="28">
        <f t="shared" si="4"/>
        <v>0</v>
      </c>
      <c r="I90" s="28">
        <v>0</v>
      </c>
      <c r="J90" s="115"/>
    </row>
    <row r="91" spans="1:12" ht="40.5" customHeight="1" x14ac:dyDescent="0.25">
      <c r="A91" s="258"/>
      <c r="B91" s="136"/>
      <c r="C91" s="136"/>
      <c r="D91" s="79" t="s">
        <v>3</v>
      </c>
      <c r="E91" s="17">
        <f>E66</f>
        <v>0</v>
      </c>
      <c r="F91" s="17">
        <f>F66</f>
        <v>0</v>
      </c>
      <c r="G91" s="17">
        <f>G66</f>
        <v>0</v>
      </c>
      <c r="H91" s="28">
        <f t="shared" si="4"/>
        <v>0</v>
      </c>
      <c r="I91" s="28">
        <v>0</v>
      </c>
      <c r="J91" s="115"/>
      <c r="L91" s="34"/>
    </row>
    <row r="92" spans="1:12" ht="40.5" customHeight="1" x14ac:dyDescent="0.25">
      <c r="A92" s="258"/>
      <c r="B92" s="136"/>
      <c r="C92" s="136"/>
      <c r="D92" s="79" t="s">
        <v>4</v>
      </c>
      <c r="E92" s="17">
        <f>E57+E62+E72+E77+E82+E87+E67</f>
        <v>269883.09999999998</v>
      </c>
      <c r="F92" s="17">
        <f>F57+F62+F72+F77+F82+F87+F67</f>
        <v>269883.09999999998</v>
      </c>
      <c r="G92" s="17">
        <f>G57+G62+G72+G77+G82+G87+G67</f>
        <v>269883.09999999998</v>
      </c>
      <c r="H92" s="28">
        <f t="shared" si="4"/>
        <v>0</v>
      </c>
      <c r="I92" s="28">
        <f>G92/F92*100</f>
        <v>100</v>
      </c>
      <c r="J92" s="115"/>
    </row>
    <row r="93" spans="1:12" ht="40.5" customHeight="1" thickBot="1" x14ac:dyDescent="0.3">
      <c r="A93" s="259"/>
      <c r="B93" s="137"/>
      <c r="C93" s="137"/>
      <c r="D93" s="75" t="s">
        <v>31</v>
      </c>
      <c r="E93" s="17">
        <f>E58+E63+E73+E78+E83+E88</f>
        <v>22738.399999999998</v>
      </c>
      <c r="F93" s="17">
        <f>F58+F63+F73+F78+F83+F88</f>
        <v>22738.399999999998</v>
      </c>
      <c r="G93" s="17">
        <f>G58+G63+G73+G78+G83+G88</f>
        <v>22628.1</v>
      </c>
      <c r="H93" s="29">
        <f t="shared" si="4"/>
        <v>-110.29999999999927</v>
      </c>
      <c r="I93" s="29">
        <f>G93/F93*100</f>
        <v>99.514917496393778</v>
      </c>
      <c r="J93" s="116"/>
      <c r="K93" s="34"/>
    </row>
    <row r="94" spans="1:12" ht="36" customHeight="1" thickBot="1" x14ac:dyDescent="0.3">
      <c r="A94" s="198" t="s">
        <v>72</v>
      </c>
      <c r="B94" s="199"/>
      <c r="C94" s="199"/>
      <c r="D94" s="199"/>
      <c r="E94" s="199"/>
      <c r="F94" s="199"/>
      <c r="G94" s="200"/>
      <c r="H94" s="200"/>
      <c r="I94" s="200"/>
      <c r="J94" s="201"/>
    </row>
    <row r="95" spans="1:12" ht="42" customHeight="1" x14ac:dyDescent="0.25">
      <c r="A95" s="263" t="s">
        <v>21</v>
      </c>
      <c r="B95" s="113" t="s">
        <v>32</v>
      </c>
      <c r="C95" s="113" t="s">
        <v>22</v>
      </c>
      <c r="D95" s="73" t="s">
        <v>1</v>
      </c>
      <c r="E95" s="51">
        <f>SUM(E96:E99)</f>
        <v>10239</v>
      </c>
      <c r="F95" s="13">
        <f>SUM(F96:F99)</f>
        <v>10239</v>
      </c>
      <c r="G95" s="37">
        <f>SUM(G96:G99)</f>
        <v>9756.7999999999993</v>
      </c>
      <c r="H95" s="27">
        <f>G95-F95</f>
        <v>-482.20000000000073</v>
      </c>
      <c r="I95" s="27">
        <f>G95/F95*100</f>
        <v>95.290555718331859</v>
      </c>
      <c r="J95" s="114" t="s">
        <v>50</v>
      </c>
    </row>
    <row r="96" spans="1:12" ht="42" customHeight="1" x14ac:dyDescent="0.25">
      <c r="A96" s="264"/>
      <c r="B96" s="240"/>
      <c r="C96" s="240"/>
      <c r="D96" s="74" t="s">
        <v>2</v>
      </c>
      <c r="E96" s="35">
        <f>SUM(F96:F96)</f>
        <v>0</v>
      </c>
      <c r="F96" s="17">
        <v>0</v>
      </c>
      <c r="G96" s="21">
        <v>0</v>
      </c>
      <c r="H96" s="28">
        <f>G96-F96</f>
        <v>0</v>
      </c>
      <c r="I96" s="28">
        <v>0</v>
      </c>
      <c r="J96" s="115"/>
    </row>
    <row r="97" spans="1:10" ht="42" customHeight="1" x14ac:dyDescent="0.25">
      <c r="A97" s="264"/>
      <c r="B97" s="240"/>
      <c r="C97" s="95"/>
      <c r="D97" s="74" t="s">
        <v>3</v>
      </c>
      <c r="E97" s="35">
        <v>37</v>
      </c>
      <c r="F97" s="17">
        <v>37</v>
      </c>
      <c r="G97" s="21">
        <v>37</v>
      </c>
      <c r="H97" s="28">
        <f>G97-F97</f>
        <v>0</v>
      </c>
      <c r="I97" s="28">
        <f>G97/F97*100</f>
        <v>100</v>
      </c>
      <c r="J97" s="115"/>
    </row>
    <row r="98" spans="1:10" ht="42" customHeight="1" x14ac:dyDescent="0.25">
      <c r="A98" s="264"/>
      <c r="B98" s="240"/>
      <c r="C98" s="95"/>
      <c r="D98" s="74" t="s">
        <v>4</v>
      </c>
      <c r="E98" s="17">
        <v>10202</v>
      </c>
      <c r="F98" s="17">
        <v>10202</v>
      </c>
      <c r="G98" s="21">
        <v>9719.7999999999993</v>
      </c>
      <c r="H98" s="28">
        <f>G98-F98</f>
        <v>-482.20000000000073</v>
      </c>
      <c r="I98" s="28">
        <f>G98/F98*100</f>
        <v>95.273475789060953</v>
      </c>
      <c r="J98" s="115"/>
    </row>
    <row r="99" spans="1:10" ht="42" customHeight="1" thickBot="1" x14ac:dyDescent="0.3">
      <c r="A99" s="265"/>
      <c r="B99" s="241"/>
      <c r="C99" s="96"/>
      <c r="D99" s="75" t="s">
        <v>31</v>
      </c>
      <c r="E99" s="36">
        <f>SUM(F99:F99)</f>
        <v>0</v>
      </c>
      <c r="F99" s="20">
        <v>0</v>
      </c>
      <c r="G99" s="29">
        <v>0</v>
      </c>
      <c r="H99" s="29">
        <f>G99-F99</f>
        <v>0</v>
      </c>
      <c r="I99" s="29">
        <v>0</v>
      </c>
      <c r="J99" s="116"/>
    </row>
    <row r="100" spans="1:10" ht="36" hidden="1" customHeight="1" x14ac:dyDescent="0.25">
      <c r="A100" s="186" t="s">
        <v>24</v>
      </c>
      <c r="B100" s="91" t="s">
        <v>27</v>
      </c>
      <c r="C100" s="113" t="s">
        <v>23</v>
      </c>
      <c r="D100" s="73" t="s">
        <v>1</v>
      </c>
      <c r="E100" s="51">
        <f>SUM(E101:E104)</f>
        <v>0</v>
      </c>
      <c r="F100" s="13">
        <f>SUM(F101:F104)</f>
        <v>0</v>
      </c>
      <c r="G100" s="27">
        <f>SUM(G101:G104)</f>
        <v>0</v>
      </c>
      <c r="H100" s="27">
        <f t="shared" ref="H100:H136" si="5">G100-F100</f>
        <v>0</v>
      </c>
      <c r="I100" s="27">
        <v>0</v>
      </c>
      <c r="J100" s="144" t="s">
        <v>50</v>
      </c>
    </row>
    <row r="101" spans="1:10" ht="36" hidden="1" customHeight="1" x14ac:dyDescent="0.25">
      <c r="A101" s="187"/>
      <c r="B101" s="184"/>
      <c r="C101" s="240"/>
      <c r="D101" s="74" t="s">
        <v>2</v>
      </c>
      <c r="E101" s="35">
        <f>SUM(F101:F101)</f>
        <v>0</v>
      </c>
      <c r="F101" s="17">
        <v>0</v>
      </c>
      <c r="G101" s="28">
        <v>0</v>
      </c>
      <c r="H101" s="28">
        <f t="shared" si="5"/>
        <v>0</v>
      </c>
      <c r="I101" s="28">
        <v>0</v>
      </c>
      <c r="J101" s="145"/>
    </row>
    <row r="102" spans="1:10" ht="36" hidden="1" customHeight="1" x14ac:dyDescent="0.25">
      <c r="A102" s="187"/>
      <c r="B102" s="184"/>
      <c r="C102" s="240"/>
      <c r="D102" s="74" t="s">
        <v>3</v>
      </c>
      <c r="E102" s="35">
        <f>SUM(F102:F102)</f>
        <v>0</v>
      </c>
      <c r="F102" s="17">
        <v>0</v>
      </c>
      <c r="G102" s="28">
        <v>0</v>
      </c>
      <c r="H102" s="28">
        <f t="shared" si="5"/>
        <v>0</v>
      </c>
      <c r="I102" s="28">
        <v>0</v>
      </c>
      <c r="J102" s="145"/>
    </row>
    <row r="103" spans="1:10" ht="36" hidden="1" customHeight="1" x14ac:dyDescent="0.25">
      <c r="A103" s="187"/>
      <c r="B103" s="184"/>
      <c r="C103" s="240"/>
      <c r="D103" s="74" t="s">
        <v>4</v>
      </c>
      <c r="E103" s="35">
        <v>0</v>
      </c>
      <c r="F103" s="17">
        <v>0</v>
      </c>
      <c r="G103" s="28">
        <v>0</v>
      </c>
      <c r="H103" s="28">
        <f t="shared" si="5"/>
        <v>0</v>
      </c>
      <c r="I103" s="28">
        <v>0</v>
      </c>
      <c r="J103" s="145"/>
    </row>
    <row r="104" spans="1:10" ht="36" hidden="1" customHeight="1" thickBot="1" x14ac:dyDescent="0.3">
      <c r="A104" s="188"/>
      <c r="B104" s="185"/>
      <c r="C104" s="241"/>
      <c r="D104" s="75" t="s">
        <v>31</v>
      </c>
      <c r="E104" s="36">
        <f>SUM(F104:F104)</f>
        <v>0</v>
      </c>
      <c r="F104" s="20">
        <v>0</v>
      </c>
      <c r="G104" s="29">
        <v>0</v>
      </c>
      <c r="H104" s="29">
        <f t="shared" si="5"/>
        <v>0</v>
      </c>
      <c r="I104" s="29">
        <v>0</v>
      </c>
      <c r="J104" s="146"/>
    </row>
    <row r="105" spans="1:10" ht="36" hidden="1" customHeight="1" x14ac:dyDescent="0.25">
      <c r="A105" s="186" t="s">
        <v>25</v>
      </c>
      <c r="B105" s="91" t="s">
        <v>26</v>
      </c>
      <c r="C105" s="113" t="s">
        <v>23</v>
      </c>
      <c r="D105" s="73" t="s">
        <v>1</v>
      </c>
      <c r="E105" s="51">
        <f>SUM(E106:E109)</f>
        <v>0</v>
      </c>
      <c r="F105" s="13">
        <f>SUM(F106:F109)</f>
        <v>0</v>
      </c>
      <c r="G105" s="27">
        <f>SUM(G106:G109)</f>
        <v>0</v>
      </c>
      <c r="H105" s="27">
        <f t="shared" si="5"/>
        <v>0</v>
      </c>
      <c r="I105" s="27">
        <v>0</v>
      </c>
      <c r="J105" s="153" t="s">
        <v>57</v>
      </c>
    </row>
    <row r="106" spans="1:10" ht="36" hidden="1" customHeight="1" x14ac:dyDescent="0.25">
      <c r="A106" s="187"/>
      <c r="B106" s="184"/>
      <c r="C106" s="240"/>
      <c r="D106" s="74" t="s">
        <v>2</v>
      </c>
      <c r="E106" s="35">
        <f>SUM(F106:F106)</f>
        <v>0</v>
      </c>
      <c r="F106" s="17">
        <v>0</v>
      </c>
      <c r="G106" s="28">
        <v>0</v>
      </c>
      <c r="H106" s="28">
        <f t="shared" si="5"/>
        <v>0</v>
      </c>
      <c r="I106" s="28">
        <v>0</v>
      </c>
      <c r="J106" s="244"/>
    </row>
    <row r="107" spans="1:10" ht="36" hidden="1" customHeight="1" x14ac:dyDescent="0.25">
      <c r="A107" s="187"/>
      <c r="B107" s="184"/>
      <c r="C107" s="240"/>
      <c r="D107" s="74" t="s">
        <v>3</v>
      </c>
      <c r="E107" s="35">
        <f>SUM(F107:F107)</f>
        <v>0</v>
      </c>
      <c r="F107" s="17">
        <v>0</v>
      </c>
      <c r="G107" s="28">
        <v>0</v>
      </c>
      <c r="H107" s="28">
        <f t="shared" si="5"/>
        <v>0</v>
      </c>
      <c r="I107" s="28">
        <v>0</v>
      </c>
      <c r="J107" s="244"/>
    </row>
    <row r="108" spans="1:10" ht="36" hidden="1" customHeight="1" x14ac:dyDescent="0.25">
      <c r="A108" s="187"/>
      <c r="B108" s="184"/>
      <c r="C108" s="240"/>
      <c r="D108" s="74" t="s">
        <v>4</v>
      </c>
      <c r="E108" s="35">
        <v>0</v>
      </c>
      <c r="F108" s="17">
        <v>0</v>
      </c>
      <c r="G108" s="28">
        <v>0</v>
      </c>
      <c r="H108" s="28">
        <f t="shared" si="5"/>
        <v>0</v>
      </c>
      <c r="I108" s="28">
        <v>0</v>
      </c>
      <c r="J108" s="244"/>
    </row>
    <row r="109" spans="1:10" ht="36" hidden="1" customHeight="1" thickBot="1" x14ac:dyDescent="0.3">
      <c r="A109" s="188"/>
      <c r="B109" s="185"/>
      <c r="C109" s="241"/>
      <c r="D109" s="75" t="s">
        <v>31</v>
      </c>
      <c r="E109" s="36">
        <f>SUM(F109:F109)</f>
        <v>0</v>
      </c>
      <c r="F109" s="20">
        <v>0</v>
      </c>
      <c r="G109" s="29">
        <v>0</v>
      </c>
      <c r="H109" s="29">
        <f t="shared" si="5"/>
        <v>0</v>
      </c>
      <c r="I109" s="29">
        <v>0</v>
      </c>
      <c r="J109" s="245"/>
    </row>
    <row r="110" spans="1:10" ht="41.25" customHeight="1" x14ac:dyDescent="0.25">
      <c r="A110" s="88"/>
      <c r="B110" s="91" t="s">
        <v>81</v>
      </c>
      <c r="C110" s="91"/>
      <c r="D110" s="73" t="s">
        <v>1</v>
      </c>
      <c r="E110" s="51">
        <f>SUM(E111:E114)</f>
        <v>10239</v>
      </c>
      <c r="F110" s="13">
        <f>SUM(F111:F114)</f>
        <v>10239</v>
      </c>
      <c r="G110" s="27">
        <f>SUM(G111:G114)</f>
        <v>9756.7999999999993</v>
      </c>
      <c r="H110" s="27">
        <f t="shared" si="5"/>
        <v>-482.20000000000073</v>
      </c>
      <c r="I110" s="27">
        <f>G110/F110*100</f>
        <v>95.290555718331859</v>
      </c>
      <c r="J110" s="114" t="s">
        <v>50</v>
      </c>
    </row>
    <row r="111" spans="1:10" ht="41.25" customHeight="1" x14ac:dyDescent="0.25">
      <c r="A111" s="89"/>
      <c r="B111" s="92"/>
      <c r="C111" s="92"/>
      <c r="D111" s="74" t="s">
        <v>2</v>
      </c>
      <c r="E111" s="35">
        <f>SUM(F111:F111)</f>
        <v>0</v>
      </c>
      <c r="F111" s="17">
        <f t="shared" ref="F111:G114" si="6">F96+F101+F106</f>
        <v>0</v>
      </c>
      <c r="G111" s="28">
        <f t="shared" si="6"/>
        <v>0</v>
      </c>
      <c r="H111" s="28">
        <f t="shared" si="5"/>
        <v>0</v>
      </c>
      <c r="I111" s="28">
        <v>0</v>
      </c>
      <c r="J111" s="115"/>
    </row>
    <row r="112" spans="1:10" ht="41.25" customHeight="1" x14ac:dyDescent="0.25">
      <c r="A112" s="89"/>
      <c r="B112" s="92"/>
      <c r="C112" s="92"/>
      <c r="D112" s="74" t="s">
        <v>3</v>
      </c>
      <c r="E112" s="35">
        <f>E97</f>
        <v>37</v>
      </c>
      <c r="F112" s="17">
        <f t="shared" si="6"/>
        <v>37</v>
      </c>
      <c r="G112" s="28">
        <f>G97+G102+G107</f>
        <v>37</v>
      </c>
      <c r="H112" s="28">
        <f t="shared" si="5"/>
        <v>0</v>
      </c>
      <c r="I112" s="28">
        <f>G112/F112*100</f>
        <v>100</v>
      </c>
      <c r="J112" s="115"/>
    </row>
    <row r="113" spans="1:12" ht="41.25" customHeight="1" x14ac:dyDescent="0.25">
      <c r="A113" s="89"/>
      <c r="B113" s="92"/>
      <c r="C113" s="92"/>
      <c r="D113" s="74" t="s">
        <v>4</v>
      </c>
      <c r="E113" s="35">
        <f>E108+E103+E98</f>
        <v>10202</v>
      </c>
      <c r="F113" s="17">
        <f>F108+F103+F98</f>
        <v>10202</v>
      </c>
      <c r="G113" s="28">
        <f>G98+G103+G108</f>
        <v>9719.7999999999993</v>
      </c>
      <c r="H113" s="28">
        <f t="shared" si="5"/>
        <v>-482.20000000000073</v>
      </c>
      <c r="I113" s="28">
        <f>G113/F113*100</f>
        <v>95.273475789060953</v>
      </c>
      <c r="J113" s="115"/>
    </row>
    <row r="114" spans="1:12" ht="41.25" customHeight="1" thickBot="1" x14ac:dyDescent="0.3">
      <c r="A114" s="90"/>
      <c r="B114" s="93"/>
      <c r="C114" s="93"/>
      <c r="D114" s="75" t="s">
        <v>31</v>
      </c>
      <c r="E114" s="36">
        <f>SUM(F114:F114)</f>
        <v>0</v>
      </c>
      <c r="F114" s="20">
        <f t="shared" si="6"/>
        <v>0</v>
      </c>
      <c r="G114" s="29">
        <f t="shared" si="6"/>
        <v>0</v>
      </c>
      <c r="H114" s="29">
        <f t="shared" si="5"/>
        <v>0</v>
      </c>
      <c r="I114" s="29">
        <v>0</v>
      </c>
      <c r="J114" s="116"/>
    </row>
    <row r="115" spans="1:12" ht="38.25" customHeight="1" x14ac:dyDescent="0.25">
      <c r="A115" s="107" t="s">
        <v>10</v>
      </c>
      <c r="B115" s="108"/>
      <c r="C115" s="113"/>
      <c r="D115" s="52" t="s">
        <v>1</v>
      </c>
      <c r="E115" s="53">
        <f>SUM(E116:E119)</f>
        <v>397881.59999999998</v>
      </c>
      <c r="F115" s="54">
        <f>SUM(F116:F119)</f>
        <v>397984.8</v>
      </c>
      <c r="G115" s="53">
        <f>SUM(G116:G119)</f>
        <v>397106.3</v>
      </c>
      <c r="H115" s="55">
        <f t="shared" si="5"/>
        <v>-878.5</v>
      </c>
      <c r="I115" s="55">
        <f>G115/F115*100</f>
        <v>99.779262926624341</v>
      </c>
      <c r="J115" s="114" t="s">
        <v>50</v>
      </c>
    </row>
    <row r="116" spans="1:12" ht="38.25" customHeight="1" x14ac:dyDescent="0.25">
      <c r="A116" s="109"/>
      <c r="B116" s="110"/>
      <c r="C116" s="95"/>
      <c r="D116" s="56" t="s">
        <v>2</v>
      </c>
      <c r="E116" s="57">
        <f t="shared" ref="E116:F117" si="7">E49+E90+E111</f>
        <v>58.9</v>
      </c>
      <c r="F116" s="58">
        <f t="shared" si="7"/>
        <v>58.9</v>
      </c>
      <c r="G116" s="57">
        <f>G49+G90+G111</f>
        <v>58.9</v>
      </c>
      <c r="H116" s="59">
        <f t="shared" si="5"/>
        <v>0</v>
      </c>
      <c r="I116" s="59">
        <f>G116/F116*100</f>
        <v>100</v>
      </c>
      <c r="J116" s="115"/>
    </row>
    <row r="117" spans="1:12" ht="38.25" customHeight="1" x14ac:dyDescent="0.25">
      <c r="A117" s="109"/>
      <c r="B117" s="110"/>
      <c r="C117" s="95"/>
      <c r="D117" s="56" t="s">
        <v>3</v>
      </c>
      <c r="E117" s="57">
        <f t="shared" si="7"/>
        <v>3509</v>
      </c>
      <c r="F117" s="58">
        <f>F50+F91+F112</f>
        <v>3509</v>
      </c>
      <c r="G117" s="57">
        <f>G50+G91+G112</f>
        <v>3509</v>
      </c>
      <c r="H117" s="59">
        <f t="shared" si="5"/>
        <v>0</v>
      </c>
      <c r="I117" s="59">
        <f>G117/F117*100</f>
        <v>100</v>
      </c>
      <c r="J117" s="115"/>
      <c r="K117" s="34"/>
      <c r="L117" s="34"/>
    </row>
    <row r="118" spans="1:12" ht="38.25" customHeight="1" x14ac:dyDescent="0.25">
      <c r="A118" s="109"/>
      <c r="B118" s="110"/>
      <c r="C118" s="95"/>
      <c r="D118" s="56" t="s">
        <v>4</v>
      </c>
      <c r="E118" s="57">
        <f>E113+E92+E51</f>
        <v>368719.1</v>
      </c>
      <c r="F118" s="58">
        <f>F51+F92+F113</f>
        <v>368719.1</v>
      </c>
      <c r="G118" s="58">
        <f>G113+G92+G51</f>
        <v>368236.89999999997</v>
      </c>
      <c r="H118" s="59">
        <f t="shared" si="5"/>
        <v>-482.20000000001164</v>
      </c>
      <c r="I118" s="59">
        <f>G118/F118*100</f>
        <v>99.869222939630731</v>
      </c>
      <c r="J118" s="115"/>
      <c r="L118" s="34"/>
    </row>
    <row r="119" spans="1:12" ht="38.25" customHeight="1" thickBot="1" x14ac:dyDescent="0.3">
      <c r="A119" s="111"/>
      <c r="B119" s="112"/>
      <c r="C119" s="96"/>
      <c r="D119" s="60" t="s">
        <v>31</v>
      </c>
      <c r="E119" s="61">
        <f>E52+E93+E114</f>
        <v>25594.6</v>
      </c>
      <c r="F119" s="62">
        <f>F52+F93+F114</f>
        <v>25697.799999999996</v>
      </c>
      <c r="G119" s="62">
        <f>G52+G93+G114</f>
        <v>25301.5</v>
      </c>
      <c r="H119" s="63">
        <f t="shared" si="5"/>
        <v>-396.29999999999563</v>
      </c>
      <c r="I119" s="63">
        <f>G119/F119*100</f>
        <v>98.457844640397255</v>
      </c>
      <c r="J119" s="116"/>
      <c r="K119" s="34"/>
    </row>
    <row r="120" spans="1:12" ht="36" customHeight="1" thickBot="1" x14ac:dyDescent="0.3">
      <c r="A120" s="101" t="s">
        <v>68</v>
      </c>
      <c r="B120" s="102"/>
      <c r="C120" s="103"/>
      <c r="D120" s="103"/>
      <c r="E120" s="103"/>
      <c r="F120" s="103"/>
      <c r="G120" s="103"/>
      <c r="H120" s="103"/>
      <c r="I120" s="103"/>
      <c r="J120" s="104"/>
    </row>
    <row r="121" spans="1:12" ht="42" customHeight="1" x14ac:dyDescent="0.25">
      <c r="A121" s="121" t="s">
        <v>69</v>
      </c>
      <c r="B121" s="130"/>
      <c r="C121" s="94"/>
      <c r="D121" s="73" t="s">
        <v>1</v>
      </c>
      <c r="E121" s="51">
        <v>0</v>
      </c>
      <c r="F121" s="13">
        <f>F124</f>
        <v>0</v>
      </c>
      <c r="G121" s="13">
        <v>0</v>
      </c>
      <c r="H121" s="27">
        <f t="shared" si="5"/>
        <v>0</v>
      </c>
      <c r="I121" s="27">
        <v>0</v>
      </c>
      <c r="J121" s="114" t="s">
        <v>50</v>
      </c>
    </row>
    <row r="122" spans="1:12" ht="42" customHeight="1" x14ac:dyDescent="0.25">
      <c r="A122" s="131"/>
      <c r="B122" s="132"/>
      <c r="C122" s="95"/>
      <c r="D122" s="74" t="s">
        <v>2</v>
      </c>
      <c r="E122" s="35">
        <v>0</v>
      </c>
      <c r="F122" s="17">
        <v>0</v>
      </c>
      <c r="G122" s="28">
        <v>0</v>
      </c>
      <c r="H122" s="28">
        <f t="shared" si="5"/>
        <v>0</v>
      </c>
      <c r="I122" s="28">
        <v>0</v>
      </c>
      <c r="J122" s="115"/>
    </row>
    <row r="123" spans="1:12" ht="42" customHeight="1" x14ac:dyDescent="0.25">
      <c r="A123" s="131"/>
      <c r="B123" s="132"/>
      <c r="C123" s="95"/>
      <c r="D123" s="74" t="s">
        <v>3</v>
      </c>
      <c r="E123" s="35">
        <v>0</v>
      </c>
      <c r="F123" s="17">
        <v>0</v>
      </c>
      <c r="G123" s="28">
        <v>0</v>
      </c>
      <c r="H123" s="28">
        <f t="shared" si="5"/>
        <v>0</v>
      </c>
      <c r="I123" s="28">
        <v>0</v>
      </c>
      <c r="J123" s="115"/>
    </row>
    <row r="124" spans="1:12" ht="42" customHeight="1" x14ac:dyDescent="0.25">
      <c r="A124" s="131"/>
      <c r="B124" s="132"/>
      <c r="C124" s="95"/>
      <c r="D124" s="74" t="s">
        <v>4</v>
      </c>
      <c r="E124" s="35">
        <v>0</v>
      </c>
      <c r="F124" s="17">
        <v>0</v>
      </c>
      <c r="G124" s="17">
        <v>0</v>
      </c>
      <c r="H124" s="28">
        <f t="shared" si="5"/>
        <v>0</v>
      </c>
      <c r="I124" s="28">
        <v>0</v>
      </c>
      <c r="J124" s="115"/>
    </row>
    <row r="125" spans="1:12" ht="42" customHeight="1" thickBot="1" x14ac:dyDescent="0.3">
      <c r="A125" s="133"/>
      <c r="B125" s="134"/>
      <c r="C125" s="96"/>
      <c r="D125" s="75" t="s">
        <v>31</v>
      </c>
      <c r="E125" s="36">
        <v>0</v>
      </c>
      <c r="F125" s="20">
        <v>0</v>
      </c>
      <c r="G125" s="29">
        <v>0</v>
      </c>
      <c r="H125" s="29">
        <f t="shared" si="5"/>
        <v>0</v>
      </c>
      <c r="I125" s="29">
        <v>0</v>
      </c>
      <c r="J125" s="116"/>
    </row>
    <row r="126" spans="1:12" ht="41.25" customHeight="1" x14ac:dyDescent="0.25">
      <c r="A126" s="121" t="s">
        <v>5</v>
      </c>
      <c r="B126" s="130"/>
      <c r="C126" s="94"/>
      <c r="D126" s="73" t="s">
        <v>1</v>
      </c>
      <c r="E126" s="51">
        <f>SUM(E127:E130)</f>
        <v>397881.59999999998</v>
      </c>
      <c r="F126" s="13">
        <f>SUM(F127:F130)</f>
        <v>397984.8</v>
      </c>
      <c r="G126" s="51">
        <f>SUM(G127:G130)</f>
        <v>397106.3</v>
      </c>
      <c r="H126" s="27">
        <f t="shared" si="5"/>
        <v>-878.5</v>
      </c>
      <c r="I126" s="27">
        <f>G126/F126*100</f>
        <v>99.779262926624341</v>
      </c>
      <c r="J126" s="114" t="s">
        <v>50</v>
      </c>
    </row>
    <row r="127" spans="1:12" ht="41.25" customHeight="1" x14ac:dyDescent="0.25">
      <c r="A127" s="131"/>
      <c r="B127" s="132"/>
      <c r="C127" s="95"/>
      <c r="D127" s="74" t="s">
        <v>2</v>
      </c>
      <c r="E127" s="35">
        <f>E116</f>
        <v>58.9</v>
      </c>
      <c r="F127" s="17">
        <f>F116</f>
        <v>58.9</v>
      </c>
      <c r="G127" s="35">
        <f>G116</f>
        <v>58.9</v>
      </c>
      <c r="H127" s="28">
        <f t="shared" si="5"/>
        <v>0</v>
      </c>
      <c r="I127" s="28">
        <f>G127/F127*100</f>
        <v>100</v>
      </c>
      <c r="J127" s="115"/>
    </row>
    <row r="128" spans="1:12" ht="41.25" customHeight="1" x14ac:dyDescent="0.25">
      <c r="A128" s="131"/>
      <c r="B128" s="132"/>
      <c r="C128" s="95"/>
      <c r="D128" s="74" t="s">
        <v>3</v>
      </c>
      <c r="E128" s="35">
        <f t="shared" ref="E128:F130" si="8">E117</f>
        <v>3509</v>
      </c>
      <c r="F128" s="17">
        <f t="shared" si="8"/>
        <v>3509</v>
      </c>
      <c r="G128" s="35">
        <f t="shared" ref="G128" si="9">G117</f>
        <v>3509</v>
      </c>
      <c r="H128" s="28">
        <f t="shared" si="5"/>
        <v>0</v>
      </c>
      <c r="I128" s="28">
        <f>G128/F128*100</f>
        <v>100</v>
      </c>
      <c r="J128" s="115"/>
    </row>
    <row r="129" spans="1:11" ht="41.25" customHeight="1" x14ac:dyDescent="0.25">
      <c r="A129" s="131"/>
      <c r="B129" s="132"/>
      <c r="C129" s="95"/>
      <c r="D129" s="74" t="s">
        <v>4</v>
      </c>
      <c r="E129" s="35">
        <f t="shared" si="8"/>
        <v>368719.1</v>
      </c>
      <c r="F129" s="17">
        <f>F118-F124</f>
        <v>368719.1</v>
      </c>
      <c r="G129" s="35">
        <f>G118-G124</f>
        <v>368236.89999999997</v>
      </c>
      <c r="H129" s="28">
        <f>G129-F129</f>
        <v>-482.20000000001164</v>
      </c>
      <c r="I129" s="28">
        <f>G129/F129*100</f>
        <v>99.869222939630731</v>
      </c>
      <c r="J129" s="115"/>
    </row>
    <row r="130" spans="1:11" ht="41.25" customHeight="1" thickBot="1" x14ac:dyDescent="0.3">
      <c r="A130" s="133"/>
      <c r="B130" s="134"/>
      <c r="C130" s="96"/>
      <c r="D130" s="75" t="s">
        <v>31</v>
      </c>
      <c r="E130" s="36">
        <f t="shared" si="8"/>
        <v>25594.6</v>
      </c>
      <c r="F130" s="20">
        <f t="shared" si="8"/>
        <v>25697.799999999996</v>
      </c>
      <c r="G130" s="36">
        <f t="shared" ref="G130" si="10">G119</f>
        <v>25301.5</v>
      </c>
      <c r="H130" s="29">
        <f t="shared" si="5"/>
        <v>-396.29999999999563</v>
      </c>
      <c r="I130" s="29">
        <f>G130/F130*100</f>
        <v>98.457844640397255</v>
      </c>
      <c r="J130" s="116"/>
    </row>
    <row r="131" spans="1:11" ht="36" customHeight="1" thickBot="1" x14ac:dyDescent="0.3">
      <c r="A131" s="117" t="s">
        <v>68</v>
      </c>
      <c r="B131" s="118"/>
      <c r="C131" s="118"/>
      <c r="D131" s="118"/>
      <c r="E131" s="118"/>
      <c r="F131" s="118"/>
      <c r="G131" s="119"/>
      <c r="H131" s="119"/>
      <c r="I131" s="119"/>
      <c r="J131" s="120"/>
    </row>
    <row r="132" spans="1:11" ht="42.75" customHeight="1" x14ac:dyDescent="0.25">
      <c r="A132" s="121" t="s">
        <v>70</v>
      </c>
      <c r="B132" s="248"/>
      <c r="C132" s="113"/>
      <c r="D132" s="73" t="s">
        <v>1</v>
      </c>
      <c r="E132" s="64">
        <f>E133+E134+E135+E136</f>
        <v>2496.6</v>
      </c>
      <c r="F132" s="64">
        <f>F133+F134+F135+F136</f>
        <v>2496.6</v>
      </c>
      <c r="G132" s="64">
        <f>G133+G134+G135+G136</f>
        <v>2496.6</v>
      </c>
      <c r="H132" s="27">
        <f t="shared" si="5"/>
        <v>0</v>
      </c>
      <c r="I132" s="27">
        <f>G132/F132*100</f>
        <v>100</v>
      </c>
      <c r="J132" s="114" t="s">
        <v>50</v>
      </c>
    </row>
    <row r="133" spans="1:11" ht="42.75" customHeight="1" x14ac:dyDescent="0.25">
      <c r="A133" s="249"/>
      <c r="B133" s="250"/>
      <c r="C133" s="95"/>
      <c r="D133" s="74" t="s">
        <v>2</v>
      </c>
      <c r="E133" s="66">
        <f>E39</f>
        <v>0</v>
      </c>
      <c r="F133" s="66">
        <f>F39</f>
        <v>0</v>
      </c>
      <c r="G133" s="66">
        <f t="shared" ref="G133" si="11">G39</f>
        <v>0</v>
      </c>
      <c r="H133" s="28">
        <f t="shared" si="5"/>
        <v>0</v>
      </c>
      <c r="I133" s="67">
        <v>0</v>
      </c>
      <c r="J133" s="115"/>
    </row>
    <row r="134" spans="1:11" ht="42.75" customHeight="1" x14ac:dyDescent="0.25">
      <c r="A134" s="249"/>
      <c r="B134" s="250"/>
      <c r="C134" s="95"/>
      <c r="D134" s="74" t="s">
        <v>3</v>
      </c>
      <c r="E134" s="66">
        <f>E40+E66</f>
        <v>0</v>
      </c>
      <c r="F134" s="66">
        <f>F40+F66</f>
        <v>0</v>
      </c>
      <c r="G134" s="66">
        <f>G40+G66</f>
        <v>0</v>
      </c>
      <c r="H134" s="28">
        <f t="shared" si="5"/>
        <v>0</v>
      </c>
      <c r="I134" s="67">
        <v>0</v>
      </c>
      <c r="J134" s="115"/>
    </row>
    <row r="135" spans="1:11" ht="42.75" customHeight="1" x14ac:dyDescent="0.25">
      <c r="A135" s="249"/>
      <c r="B135" s="250"/>
      <c r="C135" s="95"/>
      <c r="D135" s="74" t="s">
        <v>4</v>
      </c>
      <c r="E135" s="66">
        <f>E41+E62+E67</f>
        <v>2496.6</v>
      </c>
      <c r="F135" s="66">
        <f>F41+F62+F67</f>
        <v>2496.6</v>
      </c>
      <c r="G135" s="66">
        <f>G41+G62+G67</f>
        <v>2496.6</v>
      </c>
      <c r="H135" s="28">
        <f t="shared" si="5"/>
        <v>0</v>
      </c>
      <c r="I135" s="28">
        <f>G135/F135*100</f>
        <v>100</v>
      </c>
      <c r="J135" s="115"/>
    </row>
    <row r="136" spans="1:11" ht="42.75" customHeight="1" thickBot="1" x14ac:dyDescent="0.3">
      <c r="A136" s="251"/>
      <c r="B136" s="252"/>
      <c r="C136" s="96"/>
      <c r="D136" s="75" t="s">
        <v>31</v>
      </c>
      <c r="E136" s="68">
        <f>E42</f>
        <v>0</v>
      </c>
      <c r="F136" s="68">
        <f>F42</f>
        <v>0</v>
      </c>
      <c r="G136" s="68">
        <f>G42</f>
        <v>0</v>
      </c>
      <c r="H136" s="29">
        <f t="shared" si="5"/>
        <v>0</v>
      </c>
      <c r="I136" s="69">
        <v>0</v>
      </c>
      <c r="J136" s="116"/>
    </row>
    <row r="137" spans="1:11" ht="39" customHeight="1" x14ac:dyDescent="0.25">
      <c r="A137" s="121" t="s">
        <v>71</v>
      </c>
      <c r="B137" s="130"/>
      <c r="C137" s="94"/>
      <c r="D137" s="73" t="s">
        <v>1</v>
      </c>
      <c r="E137" s="64">
        <f>E138+E139+E140+E141</f>
        <v>395385</v>
      </c>
      <c r="F137" s="70">
        <f>F138+F139+F140+F141</f>
        <v>395488.2</v>
      </c>
      <c r="G137" s="65">
        <f>G138+G139+G140+G141</f>
        <v>394609.7</v>
      </c>
      <c r="H137" s="65">
        <f>G137-F137</f>
        <v>-878.5</v>
      </c>
      <c r="I137" s="65">
        <f>G137/F137*100</f>
        <v>99.777869478785959</v>
      </c>
      <c r="J137" s="114" t="s">
        <v>50</v>
      </c>
    </row>
    <row r="138" spans="1:11" ht="39" customHeight="1" x14ac:dyDescent="0.25">
      <c r="A138" s="131"/>
      <c r="B138" s="132"/>
      <c r="C138" s="95"/>
      <c r="D138" s="74" t="s">
        <v>2</v>
      </c>
      <c r="E138" s="66">
        <f t="shared" ref="E138:G140" si="12">E127-E133</f>
        <v>58.9</v>
      </c>
      <c r="F138" s="71">
        <f t="shared" si="12"/>
        <v>58.9</v>
      </c>
      <c r="G138" s="67">
        <f t="shared" si="12"/>
        <v>58.9</v>
      </c>
      <c r="H138" s="67">
        <f>G138-F138</f>
        <v>0</v>
      </c>
      <c r="I138" s="67">
        <f>G138/F138*100</f>
        <v>100</v>
      </c>
      <c r="J138" s="115"/>
    </row>
    <row r="139" spans="1:11" ht="39" customHeight="1" x14ac:dyDescent="0.25">
      <c r="A139" s="131"/>
      <c r="B139" s="132"/>
      <c r="C139" s="95"/>
      <c r="D139" s="74" t="s">
        <v>3</v>
      </c>
      <c r="E139" s="66">
        <f t="shared" si="12"/>
        <v>3509</v>
      </c>
      <c r="F139" s="71">
        <f>F128-F134</f>
        <v>3509</v>
      </c>
      <c r="G139" s="67">
        <f t="shared" si="12"/>
        <v>3509</v>
      </c>
      <c r="H139" s="67">
        <f>G139-F139</f>
        <v>0</v>
      </c>
      <c r="I139" s="67">
        <f>G139/F139*100</f>
        <v>100</v>
      </c>
      <c r="J139" s="115"/>
    </row>
    <row r="140" spans="1:11" ht="39" customHeight="1" x14ac:dyDescent="0.25">
      <c r="A140" s="131"/>
      <c r="B140" s="132"/>
      <c r="C140" s="95"/>
      <c r="D140" s="74" t="s">
        <v>4</v>
      </c>
      <c r="E140" s="66">
        <f t="shared" si="12"/>
        <v>366222.5</v>
      </c>
      <c r="F140" s="71">
        <f t="shared" si="12"/>
        <v>366222.5</v>
      </c>
      <c r="G140" s="67">
        <f t="shared" si="12"/>
        <v>365740.3</v>
      </c>
      <c r="H140" s="67">
        <f>G140-F140</f>
        <v>-482.20000000001164</v>
      </c>
      <c r="I140" s="67">
        <f>G140/F140*100</f>
        <v>99.868331410549587</v>
      </c>
      <c r="J140" s="115"/>
    </row>
    <row r="141" spans="1:11" ht="39" customHeight="1" thickBot="1" x14ac:dyDescent="0.3">
      <c r="A141" s="133"/>
      <c r="B141" s="134"/>
      <c r="C141" s="96"/>
      <c r="D141" s="75" t="s">
        <v>31</v>
      </c>
      <c r="E141" s="68">
        <f>E130</f>
        <v>25594.6</v>
      </c>
      <c r="F141" s="72">
        <f>F130</f>
        <v>25697.799999999996</v>
      </c>
      <c r="G141" s="69">
        <f>G130-G136</f>
        <v>25301.5</v>
      </c>
      <c r="H141" s="69">
        <f>G141-F141</f>
        <v>-396.29999999999563</v>
      </c>
      <c r="I141" s="69">
        <f>G141/F141*100</f>
        <v>98.457844640397255</v>
      </c>
      <c r="J141" s="116"/>
    </row>
    <row r="142" spans="1:11" ht="36" customHeight="1" thickBot="1" x14ac:dyDescent="0.3">
      <c r="A142" s="97" t="s">
        <v>68</v>
      </c>
      <c r="B142" s="98"/>
      <c r="C142" s="98"/>
      <c r="D142" s="98"/>
      <c r="E142" s="98"/>
      <c r="F142" s="98"/>
      <c r="G142" s="99"/>
      <c r="H142" s="99"/>
      <c r="I142" s="99"/>
      <c r="J142" s="100"/>
    </row>
    <row r="143" spans="1:11" ht="47.4" customHeight="1" x14ac:dyDescent="0.25">
      <c r="A143" s="121" t="s">
        <v>28</v>
      </c>
      <c r="B143" s="130"/>
      <c r="C143" s="94"/>
      <c r="D143" s="73" t="s">
        <v>1</v>
      </c>
      <c r="E143" s="51">
        <f>SUM(E144:E147)</f>
        <v>373884.6</v>
      </c>
      <c r="F143" s="13">
        <f>SUM(F144:F147)</f>
        <v>373987.8</v>
      </c>
      <c r="G143" s="27">
        <f>SUM(G144:G147)</f>
        <v>373591.5</v>
      </c>
      <c r="H143" s="27">
        <f>G143-F143</f>
        <v>-396.29999999998836</v>
      </c>
      <c r="I143" s="27">
        <f>G143/F143*100</f>
        <v>99.894033976509405</v>
      </c>
      <c r="J143" s="114" t="s">
        <v>50</v>
      </c>
      <c r="K143" s="34"/>
    </row>
    <row r="144" spans="1:11" ht="47.4" customHeight="1" x14ac:dyDescent="0.25">
      <c r="A144" s="131"/>
      <c r="B144" s="132"/>
      <c r="C144" s="95"/>
      <c r="D144" s="74" t="s">
        <v>2</v>
      </c>
      <c r="E144" s="35">
        <f t="shared" ref="E144:G145" si="13">E19+E24+E29+E39+E44+E55+E60+E70+E85+E101+E106</f>
        <v>58.9</v>
      </c>
      <c r="F144" s="17">
        <f t="shared" si="13"/>
        <v>58.9</v>
      </c>
      <c r="G144" s="35">
        <f t="shared" si="13"/>
        <v>58.9</v>
      </c>
      <c r="H144" s="28">
        <f>G144-F144</f>
        <v>0</v>
      </c>
      <c r="I144" s="28">
        <f>G144/F144*100</f>
        <v>100</v>
      </c>
      <c r="J144" s="115"/>
      <c r="K144" s="34"/>
    </row>
    <row r="145" spans="1:16" ht="47.4" customHeight="1" x14ac:dyDescent="0.25">
      <c r="A145" s="131"/>
      <c r="B145" s="132"/>
      <c r="C145" s="95"/>
      <c r="D145" s="74" t="s">
        <v>3</v>
      </c>
      <c r="E145" s="35">
        <f t="shared" si="13"/>
        <v>3472</v>
      </c>
      <c r="F145" s="17">
        <f t="shared" si="13"/>
        <v>3472</v>
      </c>
      <c r="G145" s="35">
        <f t="shared" si="13"/>
        <v>3472</v>
      </c>
      <c r="H145" s="28">
        <f t="shared" ref="H145:H157" si="14">G145-F145</f>
        <v>0</v>
      </c>
      <c r="I145" s="28">
        <f t="shared" ref="I145:I147" si="15">G145/F145*100</f>
        <v>100</v>
      </c>
      <c r="J145" s="115"/>
      <c r="K145" s="34"/>
    </row>
    <row r="146" spans="1:16" ht="47.4" customHeight="1" x14ac:dyDescent="0.25">
      <c r="A146" s="131"/>
      <c r="B146" s="132"/>
      <c r="C146" s="95"/>
      <c r="D146" s="74" t="s">
        <v>4</v>
      </c>
      <c r="E146" s="16">
        <f>E118-E151-E156-E161</f>
        <v>344759.1</v>
      </c>
      <c r="F146" s="17">
        <f>F118-F151-F156-F161</f>
        <v>344759.1</v>
      </c>
      <c r="G146" s="35">
        <f>G108+G103+G72+G62+G57+G31+G21+G26+G41</f>
        <v>344759.1</v>
      </c>
      <c r="H146" s="28">
        <f t="shared" si="14"/>
        <v>0</v>
      </c>
      <c r="I146" s="28">
        <f>G146/F146*100</f>
        <v>100</v>
      </c>
      <c r="J146" s="115"/>
      <c r="K146" s="34"/>
      <c r="L146" s="238"/>
      <c r="M146" s="239"/>
      <c r="N146" s="239"/>
      <c r="O146" s="239"/>
      <c r="P146" s="239"/>
    </row>
    <row r="147" spans="1:16" ht="47.4" customHeight="1" thickBot="1" x14ac:dyDescent="0.3">
      <c r="A147" s="133"/>
      <c r="B147" s="134"/>
      <c r="C147" s="96"/>
      <c r="D147" s="75" t="s">
        <v>31</v>
      </c>
      <c r="E147" s="36">
        <f>E22+E27+E32+E42+E47+E58+E63+E73+E88+E104+E109</f>
        <v>25594.6</v>
      </c>
      <c r="F147" s="20">
        <f>F22+F27+F32+F42+F47+F58+F63+F73+F88+F104+F109</f>
        <v>25697.8</v>
      </c>
      <c r="G147" s="36">
        <f>G22+G27+G32+G42+G47+G58+G63+G73+G88+G104+G109</f>
        <v>25301.5</v>
      </c>
      <c r="H147" s="29">
        <f t="shared" si="14"/>
        <v>-396.29999999999927</v>
      </c>
      <c r="I147" s="29">
        <f t="shared" si="15"/>
        <v>98.457844640397241</v>
      </c>
      <c r="J147" s="116"/>
      <c r="K147" s="34"/>
      <c r="L147" s="34"/>
    </row>
    <row r="148" spans="1:16" ht="47.4" customHeight="1" x14ac:dyDescent="0.25">
      <c r="A148" s="121" t="s">
        <v>29</v>
      </c>
      <c r="B148" s="130"/>
      <c r="C148" s="94"/>
      <c r="D148" s="73" t="s">
        <v>1</v>
      </c>
      <c r="E148" s="51">
        <f>SUM(E149:E152)</f>
        <v>10239</v>
      </c>
      <c r="F148" s="13">
        <f>SUM(F149:F152)</f>
        <v>10239</v>
      </c>
      <c r="G148" s="51">
        <f>SUM(G149:G152)</f>
        <v>9756.7999999999993</v>
      </c>
      <c r="H148" s="27">
        <f t="shared" si="14"/>
        <v>-482.20000000000073</v>
      </c>
      <c r="I148" s="27">
        <f>G148/F148*100</f>
        <v>95.290555718331859</v>
      </c>
      <c r="J148" s="114" t="s">
        <v>50</v>
      </c>
    </row>
    <row r="149" spans="1:16" ht="47.4" customHeight="1" x14ac:dyDescent="0.25">
      <c r="A149" s="131"/>
      <c r="B149" s="132"/>
      <c r="C149" s="95"/>
      <c r="D149" s="74" t="s">
        <v>2</v>
      </c>
      <c r="E149" s="35">
        <f>SUM(F149:F149)</f>
        <v>0</v>
      </c>
      <c r="F149" s="17">
        <v>0</v>
      </c>
      <c r="G149" s="35">
        <v>0</v>
      </c>
      <c r="H149" s="28">
        <f t="shared" si="14"/>
        <v>0</v>
      </c>
      <c r="I149" s="28">
        <v>0</v>
      </c>
      <c r="J149" s="115"/>
    </row>
    <row r="150" spans="1:16" ht="47.4" customHeight="1" x14ac:dyDescent="0.25">
      <c r="A150" s="131"/>
      <c r="B150" s="132"/>
      <c r="C150" s="95"/>
      <c r="D150" s="74" t="s">
        <v>3</v>
      </c>
      <c r="E150" s="35">
        <f>E112</f>
        <v>37</v>
      </c>
      <c r="F150" s="17">
        <f>F97</f>
        <v>37</v>
      </c>
      <c r="G150" s="17">
        <f>G97</f>
        <v>37</v>
      </c>
      <c r="H150" s="28">
        <f t="shared" si="14"/>
        <v>0</v>
      </c>
      <c r="I150" s="28">
        <f>G150/F150*100</f>
        <v>100</v>
      </c>
      <c r="J150" s="115"/>
      <c r="L150" s="34"/>
      <c r="M150" s="34"/>
      <c r="N150" s="34"/>
    </row>
    <row r="151" spans="1:16" ht="47.4" customHeight="1" x14ac:dyDescent="0.25">
      <c r="A151" s="131"/>
      <c r="B151" s="132"/>
      <c r="C151" s="95"/>
      <c r="D151" s="74" t="s">
        <v>4</v>
      </c>
      <c r="E151" s="35">
        <f>E98</f>
        <v>10202</v>
      </c>
      <c r="F151" s="17">
        <f>F98+F77</f>
        <v>10202</v>
      </c>
      <c r="G151" s="35">
        <f>G98+G77</f>
        <v>9719.7999999999993</v>
      </c>
      <c r="H151" s="28">
        <f t="shared" si="14"/>
        <v>-482.20000000000073</v>
      </c>
      <c r="I151" s="28">
        <f>G151/F151*100</f>
        <v>95.273475789060953</v>
      </c>
      <c r="J151" s="115"/>
    </row>
    <row r="152" spans="1:16" ht="47.4" customHeight="1" thickBot="1" x14ac:dyDescent="0.3">
      <c r="A152" s="133"/>
      <c r="B152" s="134"/>
      <c r="C152" s="96"/>
      <c r="D152" s="75" t="s">
        <v>31</v>
      </c>
      <c r="E152" s="36">
        <f>SUM(F152:F152)</f>
        <v>0</v>
      </c>
      <c r="F152" s="20">
        <v>0</v>
      </c>
      <c r="G152" s="36">
        <v>0</v>
      </c>
      <c r="H152" s="29">
        <f t="shared" si="14"/>
        <v>0</v>
      </c>
      <c r="I152" s="29">
        <v>0</v>
      </c>
      <c r="J152" s="116"/>
    </row>
    <row r="153" spans="1:16" ht="47.4" customHeight="1" x14ac:dyDescent="0.25">
      <c r="A153" s="121" t="s">
        <v>33</v>
      </c>
      <c r="B153" s="122"/>
      <c r="C153" s="127"/>
      <c r="D153" s="73" t="s">
        <v>1</v>
      </c>
      <c r="E153" s="37">
        <f>E156</f>
        <v>0</v>
      </c>
      <c r="F153" s="37">
        <f>SUM(F154:F157)</f>
        <v>0</v>
      </c>
      <c r="G153" s="27">
        <f>SUM(G154:G157)</f>
        <v>0</v>
      </c>
      <c r="H153" s="27">
        <f t="shared" si="14"/>
        <v>0</v>
      </c>
      <c r="I153" s="27">
        <v>0</v>
      </c>
      <c r="J153" s="114" t="s">
        <v>50</v>
      </c>
      <c r="K153" s="34"/>
    </row>
    <row r="154" spans="1:16" ht="47.4" customHeight="1" x14ac:dyDescent="0.25">
      <c r="A154" s="123"/>
      <c r="B154" s="124"/>
      <c r="C154" s="128"/>
      <c r="D154" s="74" t="s">
        <v>2</v>
      </c>
      <c r="E154" s="21">
        <f>SUM(F154:F154)</f>
        <v>0</v>
      </c>
      <c r="F154" s="17">
        <v>0</v>
      </c>
      <c r="G154" s="35">
        <v>0</v>
      </c>
      <c r="H154" s="28">
        <f t="shared" si="14"/>
        <v>0</v>
      </c>
      <c r="I154" s="28">
        <v>0</v>
      </c>
      <c r="J154" s="115"/>
    </row>
    <row r="155" spans="1:16" ht="47.4" customHeight="1" x14ac:dyDescent="0.25">
      <c r="A155" s="123"/>
      <c r="B155" s="124"/>
      <c r="C155" s="128"/>
      <c r="D155" s="74" t="s">
        <v>3</v>
      </c>
      <c r="E155" s="21">
        <f>SUM(F155:F155)</f>
        <v>0</v>
      </c>
      <c r="F155" s="17">
        <v>0</v>
      </c>
      <c r="G155" s="35">
        <v>0</v>
      </c>
      <c r="H155" s="28">
        <f t="shared" si="14"/>
        <v>0</v>
      </c>
      <c r="I155" s="28">
        <v>0</v>
      </c>
      <c r="J155" s="115"/>
    </row>
    <row r="156" spans="1:16" ht="47.4" customHeight="1" x14ac:dyDescent="0.25">
      <c r="A156" s="123"/>
      <c r="B156" s="124"/>
      <c r="C156" s="128"/>
      <c r="D156" s="74" t="s">
        <v>4</v>
      </c>
      <c r="E156" s="21">
        <f>E82</f>
        <v>0</v>
      </c>
      <c r="F156" s="21">
        <f>F82</f>
        <v>0</v>
      </c>
      <c r="G156" s="28">
        <f>G82</f>
        <v>0</v>
      </c>
      <c r="H156" s="28">
        <f t="shared" si="14"/>
        <v>0</v>
      </c>
      <c r="I156" s="28">
        <v>0</v>
      </c>
      <c r="J156" s="115"/>
    </row>
    <row r="157" spans="1:16" ht="47.4" customHeight="1" thickBot="1" x14ac:dyDescent="0.3">
      <c r="A157" s="125"/>
      <c r="B157" s="126"/>
      <c r="C157" s="129"/>
      <c r="D157" s="75" t="s">
        <v>31</v>
      </c>
      <c r="E157" s="22">
        <f>SUM(F157:F157)</f>
        <v>0</v>
      </c>
      <c r="F157" s="20">
        <v>0</v>
      </c>
      <c r="G157" s="36">
        <v>0</v>
      </c>
      <c r="H157" s="29">
        <f t="shared" si="14"/>
        <v>0</v>
      </c>
      <c r="I157" s="29">
        <v>0</v>
      </c>
      <c r="J157" s="116"/>
    </row>
    <row r="158" spans="1:16" ht="47.4" customHeight="1" x14ac:dyDescent="0.25">
      <c r="A158" s="121" t="s">
        <v>54</v>
      </c>
      <c r="B158" s="122"/>
      <c r="C158" s="127"/>
      <c r="D158" s="73" t="s">
        <v>1</v>
      </c>
      <c r="E158" s="37">
        <f>SUM(E159:E162)</f>
        <v>13758</v>
      </c>
      <c r="F158" s="37">
        <f>SUM(F159:F162)</f>
        <v>13758</v>
      </c>
      <c r="G158" s="27">
        <f>SUM(G159:G162)</f>
        <v>13758</v>
      </c>
      <c r="H158" s="27">
        <f>G158-F158</f>
        <v>0</v>
      </c>
      <c r="I158" s="38">
        <f>G158/F158*100</f>
        <v>100</v>
      </c>
      <c r="J158" s="114" t="s">
        <v>50</v>
      </c>
    </row>
    <row r="159" spans="1:16" ht="47.4" customHeight="1" x14ac:dyDescent="0.25">
      <c r="A159" s="123"/>
      <c r="B159" s="124"/>
      <c r="C159" s="128"/>
      <c r="D159" s="74" t="s">
        <v>2</v>
      </c>
      <c r="E159" s="21">
        <f>E34</f>
        <v>0</v>
      </c>
      <c r="F159" s="17">
        <v>0</v>
      </c>
      <c r="G159" s="35">
        <v>0</v>
      </c>
      <c r="H159" s="28">
        <f>G159-F159</f>
        <v>0</v>
      </c>
      <c r="I159" s="32">
        <v>0</v>
      </c>
      <c r="J159" s="115"/>
    </row>
    <row r="160" spans="1:16" ht="47.4" customHeight="1" x14ac:dyDescent="0.25">
      <c r="A160" s="123"/>
      <c r="B160" s="124"/>
      <c r="C160" s="128"/>
      <c r="D160" s="74" t="s">
        <v>3</v>
      </c>
      <c r="E160" s="21">
        <f>E66</f>
        <v>0</v>
      </c>
      <c r="F160" s="17">
        <f>F66</f>
        <v>0</v>
      </c>
      <c r="G160" s="21">
        <f>G35+G66</f>
        <v>0</v>
      </c>
      <c r="H160" s="28">
        <f>G160-F160</f>
        <v>0</v>
      </c>
      <c r="I160" s="28">
        <v>0</v>
      </c>
      <c r="J160" s="115"/>
    </row>
    <row r="161" spans="1:13" ht="47.4" customHeight="1" x14ac:dyDescent="0.25">
      <c r="A161" s="123"/>
      <c r="B161" s="124"/>
      <c r="C161" s="128"/>
      <c r="D161" s="74" t="s">
        <v>4</v>
      </c>
      <c r="E161" s="21">
        <f>E36+E67</f>
        <v>13758</v>
      </c>
      <c r="F161" s="21">
        <f>F36+F67</f>
        <v>13758</v>
      </c>
      <c r="G161" s="21">
        <f>G36+G67</f>
        <v>13758</v>
      </c>
      <c r="H161" s="28">
        <f>G161-F161</f>
        <v>0</v>
      </c>
      <c r="I161" s="33">
        <f>G161/F161*100</f>
        <v>100</v>
      </c>
      <c r="J161" s="115"/>
    </row>
    <row r="162" spans="1:13" ht="47.4" customHeight="1" thickBot="1" x14ac:dyDescent="0.3">
      <c r="A162" s="125"/>
      <c r="B162" s="126"/>
      <c r="C162" s="129"/>
      <c r="D162" s="75" t="s">
        <v>31</v>
      </c>
      <c r="E162" s="22">
        <f>E37</f>
        <v>0</v>
      </c>
      <c r="F162" s="20">
        <v>0</v>
      </c>
      <c r="G162" s="36">
        <v>0</v>
      </c>
      <c r="H162" s="29">
        <f>G162-F162</f>
        <v>0</v>
      </c>
      <c r="I162" s="29">
        <v>0</v>
      </c>
      <c r="J162" s="116"/>
    </row>
    <row r="164" spans="1:13" ht="86.25" customHeight="1" x14ac:dyDescent="0.3">
      <c r="A164" s="87" t="s">
        <v>55</v>
      </c>
      <c r="B164" s="87"/>
      <c r="C164" s="87"/>
      <c r="D164" s="262" t="s">
        <v>101</v>
      </c>
      <c r="E164" s="87"/>
      <c r="F164" s="39" t="s">
        <v>88</v>
      </c>
      <c r="G164" s="105" t="s">
        <v>83</v>
      </c>
      <c r="H164" s="105"/>
      <c r="I164" s="40"/>
      <c r="J164" s="106" t="s">
        <v>102</v>
      </c>
      <c r="K164" s="106"/>
    </row>
    <row r="165" spans="1:13" ht="72.75" customHeight="1" x14ac:dyDescent="0.25">
      <c r="A165" s="86" t="s">
        <v>44</v>
      </c>
      <c r="B165" s="86"/>
      <c r="C165" s="86"/>
      <c r="D165" s="86" t="s">
        <v>100</v>
      </c>
      <c r="E165" s="87"/>
      <c r="F165" s="41" t="s">
        <v>51</v>
      </c>
      <c r="G165" s="260" t="s">
        <v>94</v>
      </c>
      <c r="H165" s="260"/>
      <c r="I165" s="84" t="s">
        <v>51</v>
      </c>
      <c r="J165" s="261" t="s">
        <v>52</v>
      </c>
      <c r="K165" s="261"/>
    </row>
    <row r="166" spans="1:13" ht="57" customHeight="1" x14ac:dyDescent="0.3">
      <c r="A166" s="87" t="s">
        <v>59</v>
      </c>
      <c r="B166" s="87"/>
      <c r="C166" s="87"/>
      <c r="D166" s="262" t="s">
        <v>82</v>
      </c>
      <c r="E166" s="275"/>
      <c r="F166" s="39" t="s">
        <v>89</v>
      </c>
      <c r="G166" s="105" t="s">
        <v>84</v>
      </c>
      <c r="H166" s="87"/>
      <c r="I166" s="40"/>
      <c r="J166" s="256" t="s">
        <v>60</v>
      </c>
      <c r="K166" s="256"/>
    </row>
    <row r="167" spans="1:13" ht="68.25" customHeight="1" x14ac:dyDescent="0.25">
      <c r="A167" s="86" t="s">
        <v>61</v>
      </c>
      <c r="B167" s="86"/>
      <c r="C167" s="86"/>
      <c r="D167" s="86" t="s">
        <v>95</v>
      </c>
      <c r="E167" s="275"/>
      <c r="F167" s="41" t="s">
        <v>51</v>
      </c>
      <c r="G167" s="260" t="s">
        <v>96</v>
      </c>
      <c r="H167" s="260"/>
      <c r="I167" s="84" t="s">
        <v>51</v>
      </c>
      <c r="J167" s="261" t="s">
        <v>52</v>
      </c>
      <c r="K167" s="261"/>
    </row>
    <row r="168" spans="1:13" ht="52.5" customHeight="1" x14ac:dyDescent="0.3">
      <c r="A168" s="87" t="s">
        <v>30</v>
      </c>
      <c r="B168" s="87"/>
      <c r="C168" s="87"/>
      <c r="D168" s="279" t="s">
        <v>85</v>
      </c>
      <c r="E168" s="275"/>
      <c r="F168" s="39" t="s">
        <v>89</v>
      </c>
      <c r="G168" s="280" t="s">
        <v>62</v>
      </c>
      <c r="H168" s="281"/>
      <c r="I168" s="40"/>
      <c r="J168" s="256" t="s">
        <v>63</v>
      </c>
      <c r="K168" s="256"/>
      <c r="M168" s="1" t="s">
        <v>9</v>
      </c>
    </row>
    <row r="169" spans="1:13" ht="102.75" customHeight="1" x14ac:dyDescent="0.25">
      <c r="A169" s="86" t="s">
        <v>61</v>
      </c>
      <c r="B169" s="86"/>
      <c r="C169" s="86"/>
      <c r="D169" s="86" t="s">
        <v>86</v>
      </c>
      <c r="E169" s="139"/>
      <c r="F169" s="41" t="s">
        <v>51</v>
      </c>
      <c r="G169" s="260" t="s">
        <v>87</v>
      </c>
      <c r="H169" s="260"/>
      <c r="I169" s="84" t="s">
        <v>51</v>
      </c>
      <c r="J169" s="261" t="s">
        <v>52</v>
      </c>
      <c r="K169" s="261"/>
    </row>
    <row r="170" spans="1:13" ht="48.75" customHeight="1" x14ac:dyDescent="0.3">
      <c r="A170" s="87" t="s">
        <v>53</v>
      </c>
      <c r="B170" s="87"/>
      <c r="C170" s="87"/>
      <c r="D170" s="279" t="s">
        <v>90</v>
      </c>
      <c r="E170" s="275"/>
      <c r="F170" s="39" t="s">
        <v>89</v>
      </c>
      <c r="G170" s="105" t="s">
        <v>91</v>
      </c>
      <c r="H170" s="87"/>
      <c r="I170" s="40"/>
      <c r="J170" s="256" t="s">
        <v>103</v>
      </c>
      <c r="K170" s="256"/>
    </row>
    <row r="171" spans="1:13" ht="105.75" customHeight="1" x14ac:dyDescent="0.25">
      <c r="A171" s="86" t="s">
        <v>61</v>
      </c>
      <c r="B171" s="86"/>
      <c r="C171" s="86"/>
      <c r="D171" s="86" t="s">
        <v>98</v>
      </c>
      <c r="E171" s="139"/>
      <c r="F171" s="41" t="s">
        <v>51</v>
      </c>
      <c r="G171" s="260" t="s">
        <v>92</v>
      </c>
      <c r="H171" s="260"/>
      <c r="I171" s="84" t="s">
        <v>51</v>
      </c>
      <c r="J171" s="261" t="s">
        <v>52</v>
      </c>
      <c r="K171" s="261"/>
    </row>
  </sheetData>
  <mergeCells count="157">
    <mergeCell ref="A171:C171"/>
    <mergeCell ref="D171:E171"/>
    <mergeCell ref="D166:E166"/>
    <mergeCell ref="C89:C93"/>
    <mergeCell ref="J59:J63"/>
    <mergeCell ref="J64:J68"/>
    <mergeCell ref="G171:H171"/>
    <mergeCell ref="J171:K171"/>
    <mergeCell ref="D170:E170"/>
    <mergeCell ref="G170:H170"/>
    <mergeCell ref="J170:K170"/>
    <mergeCell ref="G167:H167"/>
    <mergeCell ref="J167:K167"/>
    <mergeCell ref="G168:H168"/>
    <mergeCell ref="J168:K168"/>
    <mergeCell ref="G169:H169"/>
    <mergeCell ref="J169:K169"/>
    <mergeCell ref="D167:E167"/>
    <mergeCell ref="D168:E168"/>
    <mergeCell ref="D169:E169"/>
    <mergeCell ref="A164:C164"/>
    <mergeCell ref="A165:C165"/>
    <mergeCell ref="A166:C166"/>
    <mergeCell ref="A167:C167"/>
    <mergeCell ref="A95:A99"/>
    <mergeCell ref="C54:C58"/>
    <mergeCell ref="B43:B47"/>
    <mergeCell ref="C43:C47"/>
    <mergeCell ref="A43:A47"/>
    <mergeCell ref="A48:A52"/>
    <mergeCell ref="B48:B52"/>
    <mergeCell ref="C48:C52"/>
    <mergeCell ref="A53:J53"/>
    <mergeCell ref="C74:C78"/>
    <mergeCell ref="A69:A83"/>
    <mergeCell ref="C79:C83"/>
    <mergeCell ref="B69:B83"/>
    <mergeCell ref="A168:C168"/>
    <mergeCell ref="A169:C169"/>
    <mergeCell ref="A170:C170"/>
    <mergeCell ref="A59:A68"/>
    <mergeCell ref="B59:B68"/>
    <mergeCell ref="J153:J157"/>
    <mergeCell ref="G166:H166"/>
    <mergeCell ref="J166:K166"/>
    <mergeCell ref="C95:C99"/>
    <mergeCell ref="B95:B99"/>
    <mergeCell ref="A94:J94"/>
    <mergeCell ref="A121:B125"/>
    <mergeCell ref="J132:J136"/>
    <mergeCell ref="J126:J130"/>
    <mergeCell ref="J74:J78"/>
    <mergeCell ref="A89:A93"/>
    <mergeCell ref="B89:B93"/>
    <mergeCell ref="A148:B152"/>
    <mergeCell ref="C148:C152"/>
    <mergeCell ref="C105:C109"/>
    <mergeCell ref="B105:B109"/>
    <mergeCell ref="G165:H165"/>
    <mergeCell ref="J165:K165"/>
    <mergeCell ref="D164:E164"/>
    <mergeCell ref="L146:P146"/>
    <mergeCell ref="L51:P51"/>
    <mergeCell ref="A158:B162"/>
    <mergeCell ref="C158:C162"/>
    <mergeCell ref="J158:J162"/>
    <mergeCell ref="C100:C104"/>
    <mergeCell ref="J84:J88"/>
    <mergeCell ref="J89:J93"/>
    <mergeCell ref="J95:J99"/>
    <mergeCell ref="C59:C63"/>
    <mergeCell ref="A54:A58"/>
    <mergeCell ref="B54:B58"/>
    <mergeCell ref="C69:C73"/>
    <mergeCell ref="J105:J109"/>
    <mergeCell ref="J110:J114"/>
    <mergeCell ref="J69:J73"/>
    <mergeCell ref="A132:B136"/>
    <mergeCell ref="C132:C136"/>
    <mergeCell ref="A137:B141"/>
    <mergeCell ref="A105:A109"/>
    <mergeCell ref="C64:C68"/>
    <mergeCell ref="J137:J141"/>
    <mergeCell ref="A143:B147"/>
    <mergeCell ref="C143:C147"/>
    <mergeCell ref="L22:L23"/>
    <mergeCell ref="M22:M23"/>
    <mergeCell ref="J14:J15"/>
    <mergeCell ref="A17:J17"/>
    <mergeCell ref="E13:E15"/>
    <mergeCell ref="F13:F15"/>
    <mergeCell ref="A18:A22"/>
    <mergeCell ref="J33:J37"/>
    <mergeCell ref="A84:A88"/>
    <mergeCell ref="B84:B88"/>
    <mergeCell ref="C84:C88"/>
    <mergeCell ref="A13:A15"/>
    <mergeCell ref="B13:B15"/>
    <mergeCell ref="C13:C15"/>
    <mergeCell ref="D13:D15"/>
    <mergeCell ref="B18:B22"/>
    <mergeCell ref="C18:C22"/>
    <mergeCell ref="C33:C37"/>
    <mergeCell ref="J18:J22"/>
    <mergeCell ref="A23:A27"/>
    <mergeCell ref="B23:B27"/>
    <mergeCell ref="C23:C27"/>
    <mergeCell ref="C28:C32"/>
    <mergeCell ref="B28:B37"/>
    <mergeCell ref="H1:J1"/>
    <mergeCell ref="H2:J2"/>
    <mergeCell ref="H4:J4"/>
    <mergeCell ref="J100:J104"/>
    <mergeCell ref="J23:J27"/>
    <mergeCell ref="J28:J32"/>
    <mergeCell ref="J38:J42"/>
    <mergeCell ref="J43:J47"/>
    <mergeCell ref="J48:J52"/>
    <mergeCell ref="J54:J58"/>
    <mergeCell ref="J79:J83"/>
    <mergeCell ref="A9:J9"/>
    <mergeCell ref="A10:J10"/>
    <mergeCell ref="A5:J5"/>
    <mergeCell ref="I3:J3"/>
    <mergeCell ref="G13:G15"/>
    <mergeCell ref="H13:J13"/>
    <mergeCell ref="A6:J6"/>
    <mergeCell ref="A11:J11"/>
    <mergeCell ref="A12:J12"/>
    <mergeCell ref="A28:A37"/>
    <mergeCell ref="B100:B104"/>
    <mergeCell ref="A100:A104"/>
    <mergeCell ref="A38:A42"/>
    <mergeCell ref="F7:G7"/>
    <mergeCell ref="D165:E165"/>
    <mergeCell ref="A110:A114"/>
    <mergeCell ref="B110:B114"/>
    <mergeCell ref="C110:C114"/>
    <mergeCell ref="C137:C141"/>
    <mergeCell ref="A142:J142"/>
    <mergeCell ref="A120:J120"/>
    <mergeCell ref="G164:H164"/>
    <mergeCell ref="J164:K164"/>
    <mergeCell ref="C121:C125"/>
    <mergeCell ref="A115:B119"/>
    <mergeCell ref="C115:C119"/>
    <mergeCell ref="J143:J147"/>
    <mergeCell ref="A131:J131"/>
    <mergeCell ref="J148:J152"/>
    <mergeCell ref="J115:J119"/>
    <mergeCell ref="J121:J125"/>
    <mergeCell ref="A153:B157"/>
    <mergeCell ref="C153:C157"/>
    <mergeCell ref="A126:B130"/>
    <mergeCell ref="C126:C130"/>
    <mergeCell ref="B38:B42"/>
    <mergeCell ref="C38:C42"/>
  </mergeCells>
  <pageMargins left="0.23622047244094491" right="0.23622047244094491" top="0.74803149606299213" bottom="0.74803149606299213" header="0.31496062992125984" footer="0.31496062992125984"/>
  <pageSetup paperSize="9" scale="7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Николаевна Румянцева</dc:creator>
  <cp:lastModifiedBy>Гоголева Оксана Александровна</cp:lastModifiedBy>
  <cp:lastPrinted>2025-01-15T10:06:53Z</cp:lastPrinted>
  <dcterms:created xsi:type="dcterms:W3CDTF">2018-10-15T13:22:37Z</dcterms:created>
  <dcterms:modified xsi:type="dcterms:W3CDTF">2025-01-15T10:25:05Z</dcterms:modified>
</cp:coreProperties>
</file>